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EC10B872-406D-467C-A690-A58082343E2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Calculations" sheetId="2" r:id="rId2"/>
    <sheet name="Results" sheetId="3" r:id="rId3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I7" i="3"/>
  <c r="H7" i="3"/>
  <c r="F7" i="3"/>
  <c r="C7" i="3"/>
  <c r="B7" i="3"/>
  <c r="J6" i="3"/>
  <c r="I6" i="3"/>
  <c r="H6" i="3"/>
  <c r="F6" i="3"/>
  <c r="E6" i="3"/>
  <c r="D6" i="3"/>
  <c r="C6" i="3"/>
  <c r="B6" i="3"/>
  <c r="J5" i="3"/>
  <c r="I5" i="3"/>
  <c r="H5" i="3"/>
  <c r="F5" i="3"/>
  <c r="E5" i="3"/>
  <c r="D5" i="3"/>
  <c r="C5" i="3"/>
  <c r="B5" i="3"/>
  <c r="J4" i="3"/>
  <c r="I4" i="3"/>
  <c r="H4" i="3"/>
  <c r="F4" i="3"/>
  <c r="E4" i="3"/>
  <c r="D4" i="3"/>
  <c r="C4" i="3"/>
  <c r="B4" i="3"/>
  <c r="J3" i="3"/>
  <c r="I3" i="3"/>
  <c r="H3" i="3"/>
  <c r="F3" i="3"/>
  <c r="E3" i="3"/>
  <c r="D3" i="3"/>
  <c r="C3" i="3"/>
  <c r="B3" i="3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2" i="1"/>
  <c r="G4" i="3" l="1"/>
  <c r="K4" i="3" s="1"/>
  <c r="L4" i="3" s="1"/>
  <c r="G7" i="3"/>
  <c r="K7" i="3" s="1"/>
  <c r="L7" i="3" s="1"/>
  <c r="G5" i="3"/>
  <c r="K5" i="3" s="1"/>
  <c r="L5" i="3" s="1"/>
  <c r="G6" i="3"/>
  <c r="K6" i="3" s="1"/>
  <c r="L6" i="3" s="1"/>
  <c r="G3" i="3"/>
  <c r="K3" i="3" s="1"/>
  <c r="L3" i="3" s="1"/>
  <c r="I3" i="2" l="1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J2" i="2"/>
  <c r="I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" i="1"/>
  <c r="D58" i="2" l="1"/>
  <c r="D50" i="2"/>
  <c r="D34" i="2"/>
  <c r="D26" i="2"/>
  <c r="D18" i="2"/>
  <c r="D10" i="2"/>
  <c r="D3" i="2"/>
  <c r="D28" i="2"/>
  <c r="D4" i="2"/>
  <c r="D49" i="2"/>
  <c r="D56" i="2"/>
  <c r="D48" i="2"/>
  <c r="D40" i="2"/>
  <c r="D32" i="2"/>
  <c r="D24" i="2"/>
  <c r="D8" i="2"/>
  <c r="D17" i="2"/>
  <c r="D29" i="2"/>
  <c r="D57" i="2"/>
  <c r="D41" i="2"/>
  <c r="D33" i="2"/>
  <c r="D25" i="2"/>
  <c r="D9" i="2"/>
  <c r="D16" i="2"/>
  <c r="D53" i="2"/>
  <c r="D45" i="2"/>
  <c r="D37" i="2"/>
  <c r="D5" i="2"/>
  <c r="D52" i="2"/>
  <c r="D44" i="2"/>
  <c r="D36" i="2"/>
  <c r="D20" i="2"/>
  <c r="D12" i="2"/>
  <c r="D55" i="2"/>
  <c r="D39" i="2"/>
  <c r="D15" i="2"/>
  <c r="D30" i="2"/>
  <c r="D22" i="2"/>
  <c r="D14" i="2"/>
  <c r="D47" i="2"/>
  <c r="D23" i="2"/>
  <c r="D31" i="2"/>
  <c r="D7" i="2"/>
  <c r="D54" i="2"/>
  <c r="D13" i="2"/>
  <c r="D46" i="2"/>
  <c r="D21" i="2"/>
  <c r="D38" i="2"/>
  <c r="D6" i="2"/>
  <c r="D59" i="2"/>
  <c r="D35" i="2"/>
  <c r="D19" i="2"/>
  <c r="D51" i="2"/>
  <c r="D43" i="2"/>
  <c r="D27" i="2"/>
  <c r="D11" i="2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3" i="2"/>
  <c r="H2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3" i="2"/>
</calcChain>
</file>

<file path=xl/sharedStrings.xml><?xml version="1.0" encoding="utf-8"?>
<sst xmlns="http://schemas.openxmlformats.org/spreadsheetml/2006/main" count="44" uniqueCount="41">
  <si>
    <t>year</t>
  </si>
  <si>
    <t>per-capita real gdp</t>
  </si>
  <si>
    <t>inflation rate</t>
  </si>
  <si>
    <t>total deficit</t>
  </si>
  <si>
    <t>primary defict</t>
  </si>
  <si>
    <t>total debt</t>
  </si>
  <si>
    <t>external debt</t>
  </si>
  <si>
    <t>domestic debt</t>
  </si>
  <si>
    <t>total interest payments</t>
  </si>
  <si>
    <t>interest on external debt</t>
  </si>
  <si>
    <t>interest on domestic debt</t>
  </si>
  <si>
    <t>exchange rate</t>
  </si>
  <si>
    <t>monetary base</t>
  </si>
  <si>
    <t>nominal gdp</t>
  </si>
  <si>
    <t>Sources of central government financing</t>
  </si>
  <si>
    <t>Period</t>
  </si>
  <si>
    <t>Domestic debt</t>
  </si>
  <si>
    <t>Foreign debt</t>
  </si>
  <si>
    <t>Money issuing</t>
  </si>
  <si>
    <t>Seigniorage</t>
  </si>
  <si>
    <t>Assets in Central Bank</t>
  </si>
  <si>
    <t>Total</t>
  </si>
  <si>
    <t>1960–81</t>
  </si>
  <si>
    <t>1960–71 (pre-oil)</t>
  </si>
  <si>
    <t>1972–81 (oil boom)</t>
  </si>
  <si>
    <t>1982–99</t>
  </si>
  <si>
    <t>2000–2017</t>
  </si>
  <si>
    <t>Central government obligations</t>
  </si>
  <si>
    <t>Domestic return</t>
  </si>
  <si>
    <t>Foreign return</t>
  </si>
  <si>
    <t>Primary deficit</t>
  </si>
  <si>
    <t>“Transfers”</t>
  </si>
  <si>
    <t>seigniorage</t>
  </si>
  <si>
    <t>primary deficit</t>
  </si>
  <si>
    <r>
      <t>ξθ</t>
    </r>
    <r>
      <rPr>
        <b/>
        <sz val="10"/>
        <color rgb="FF363636"/>
        <rFont val="Times New Roman"/>
        <family val="1"/>
      </rPr>
      <t>*</t>
    </r>
  </si>
  <si>
    <t>change in foreign debt</t>
  </si>
  <si>
    <t>domestic interest rate</t>
  </si>
  <si>
    <t>foreign interest rate</t>
  </si>
  <si>
    <t>real exchange rate</t>
  </si>
  <si>
    <t>change in real money balance</t>
  </si>
  <si>
    <t>change in assets in central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</si>
</sst>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36363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0" xfId="0" applyFont="1"/>
    <xf numFmtId="3" fontId="1" fillId="0" borderId="0" xfId="0" applyNumberFormat="1" applyFont="1"/>
    <xf numFmtId="10" fontId="0" fillId="0" borderId="0" xfId="1" applyNumberFormat="1" applyFont="1"/>
    <xf numFmtId="0" fontId="0" fillId="0" borderId="0" xfId="0"/>
    <xf numFmtId="10" fontId="0" fillId="0" borderId="0" xfId="0" applyNumberFormat="1"/>
    <xf numFmtId="0" fontId="0" fillId="0" borderId="0" xfId="0"/>
    <xf numFmtId="10" fontId="1" fillId="0" borderId="0" xfId="4" applyNumberFormat="1" applyFont="1" applyFill="1" applyBorder="1"/>
    <xf numFmtId="2" fontId="3" fillId="0" borderId="0" xfId="3" applyNumberFormat="1" applyFont="1" applyAlignment="1">
      <alignment horizontal="right"/>
    </xf>
    <xf numFmtId="165" fontId="3" fillId="0" borderId="0" xfId="3" applyNumberFormat="1" applyFont="1" applyAlignment="1">
      <alignment horizontal="right"/>
    </xf>
    <xf numFmtId="10" fontId="0" fillId="2" borderId="0" xfId="1" applyNumberFormat="1" applyFont="1" applyFill="1"/>
    <xf numFmtId="1" fontId="0" fillId="0" borderId="0" xfId="0" applyNumberFormat="1"/>
    <xf numFmtId="0" fontId="0" fillId="0" borderId="0" xfId="0" applyAlignment="1"/>
    <xf numFmtId="0" fontId="0" fillId="0" borderId="1" xfId="0" applyBorder="1"/>
    <xf numFmtId="10" fontId="0" fillId="0" borderId="1" xfId="1" applyNumberFormat="1" applyFont="1" applyBorder="1"/>
    <xf numFmtId="10" fontId="0" fillId="0" borderId="1" xfId="0" applyNumberFormat="1" applyBorder="1"/>
    <xf numFmtId="0" fontId="0" fillId="0" borderId="1" xfId="0" applyBorder="1" applyAlignment="1">
      <alignment horizontal="center"/>
    </xf>
  </cellXfs>
  <cellStyles count="5">
    <cellStyle name="Normal" xfId="0" builtinId="0"/>
    <cellStyle name="Normal 2" xfId="2" xr:uid="{EB620668-C0E4-4FA7-A218-23B791B8DD77}"/>
    <cellStyle name="Normal 5" xfId="3" xr:uid="{0426F68D-B3EE-4175-9C00-50C49AFBA3AF}"/>
    <cellStyle name="Percent" xfId="1" builtinId="5"/>
    <cellStyle name="Percent 2" xfId="4" xr:uid="{0DD430A3-CBB1-4FDF-A13A-F69635543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workbookViewId="0">
      <pane ySplit="1" topLeftCell="A2" activePane="bottomLeft" state="frozen"/>
      <selection pane="bottomLeft" activeCell="N1" sqref="N1"/>
    </sheetView>
  </sheetViews>
  <sheetFormatPr defaultColWidth="11.44140625" defaultRowHeight="14.4" x14ac:dyDescent="0.3"/>
  <cols>
    <col min="2" max="2" width="16.33203125" bestFit="1" customWidth="1"/>
    <col min="3" max="3" width="10.88671875" bestFit="1" customWidth="1"/>
    <col min="4" max="4" width="12.5546875" bestFit="1" customWidth="1"/>
    <col min="6" max="9" width="13.44140625" bestFit="1" customWidth="1"/>
    <col min="11" max="11" width="21.33203125" bestFit="1" customWidth="1"/>
    <col min="12" max="12" width="22.109375" bestFit="1" customWidth="1"/>
    <col min="13" max="13" width="12.44140625" bestFit="1" customWidth="1"/>
    <col min="14" max="14" width="13.21875" bestFit="1" customWidth="1"/>
    <col min="15" max="15" width="16.109375" bestFit="1" customWidth="1"/>
  </cols>
  <sheetData>
    <row r="1" spans="1:16" x14ac:dyDescent="0.3">
      <c r="A1" s="2" t="s">
        <v>0</v>
      </c>
      <c r="B1" t="s">
        <v>1</v>
      </c>
      <c r="C1" t="s">
        <v>13</v>
      </c>
      <c r="D1" t="s">
        <v>2</v>
      </c>
      <c r="E1" t="s">
        <v>3</v>
      </c>
      <c r="F1" t="s">
        <v>4</v>
      </c>
      <c r="G1" s="2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s="7" t="s">
        <v>38</v>
      </c>
    </row>
    <row r="2" spans="1:16" x14ac:dyDescent="0.3">
      <c r="A2">
        <v>1960</v>
      </c>
      <c r="B2" s="12">
        <v>2244.4463810000002</v>
      </c>
      <c r="C2" s="12">
        <v>14071</v>
      </c>
      <c r="D2" s="1">
        <v>2.7947598253275308</v>
      </c>
      <c r="E2" s="1">
        <f>F2+J2</f>
        <v>1.318606920300823</v>
      </c>
      <c r="F2" s="1">
        <v>0.83860422144836944</v>
      </c>
      <c r="G2" s="1">
        <f>H2+I2</f>
        <v>7.3723242290131283</v>
      </c>
      <c r="H2" s="1">
        <v>0.37211102455004885</v>
      </c>
      <c r="I2" s="1">
        <v>7.0002132044630798</v>
      </c>
      <c r="J2" s="1">
        <f>K2+L2</f>
        <v>0.48000269885245361</v>
      </c>
      <c r="K2" s="1">
        <v>0.23149859048160523</v>
      </c>
      <c r="L2" s="1">
        <v>0.24850410837084841</v>
      </c>
      <c r="M2" s="1">
        <v>16.287083333333335</v>
      </c>
      <c r="N2" s="1">
        <v>1267.259</v>
      </c>
      <c r="O2" s="9">
        <v>25.849184248549385</v>
      </c>
    </row>
    <row r="3" spans="1:16" x14ac:dyDescent="0.3">
      <c r="A3">
        <v>1961</v>
      </c>
      <c r="B3" s="12">
        <v>2215.0917709999994</v>
      </c>
      <c r="C3" s="12">
        <v>14966</v>
      </c>
      <c r="D3" s="1">
        <v>4.2480883602378894</v>
      </c>
      <c r="E3" s="1">
        <f t="shared" ref="E3:E59" si="0">F3+J3</f>
        <v>0.67150754101165711</v>
      </c>
      <c r="F3" s="1">
        <v>-8.0181745289323036E-2</v>
      </c>
      <c r="G3" s="1">
        <f t="shared" ref="G3:G59" si="1">H3+I3</f>
        <v>8.0077463747862403</v>
      </c>
      <c r="H3" s="1">
        <v>0.39048057230060679</v>
      </c>
      <c r="I3" s="1">
        <v>7.6172658024856341</v>
      </c>
      <c r="J3" s="1">
        <f t="shared" ref="J3:J59" si="2">K3+L3</f>
        <v>0.75168928630098009</v>
      </c>
      <c r="K3" s="1">
        <v>0.33096101162635311</v>
      </c>
      <c r="L3" s="1">
        <v>0.42072827467462692</v>
      </c>
      <c r="M3" s="1">
        <v>19.050625</v>
      </c>
      <c r="N3" s="1">
        <v>1289.576</v>
      </c>
      <c r="O3" s="9">
        <v>30.186658589239698</v>
      </c>
      <c r="P3" s="7"/>
    </row>
    <row r="4" spans="1:16" x14ac:dyDescent="0.3">
      <c r="A4">
        <v>1962</v>
      </c>
      <c r="B4" s="12">
        <v>2250.6139360000006</v>
      </c>
      <c r="C4" s="12">
        <v>15978</v>
      </c>
      <c r="D4" s="1">
        <v>3.9119804400977953</v>
      </c>
      <c r="E4" s="1">
        <f t="shared" si="0"/>
        <v>0.73285504681943647</v>
      </c>
      <c r="F4" s="1">
        <v>-0.1814995618976086</v>
      </c>
      <c r="G4" s="1">
        <f t="shared" si="1"/>
        <v>8.3357805977703467</v>
      </c>
      <c r="H4" s="1">
        <v>0.40612732451962608</v>
      </c>
      <c r="I4" s="1">
        <v>7.9296532732507199</v>
      </c>
      <c r="J4" s="1">
        <f t="shared" si="2"/>
        <v>0.9143546087170451</v>
      </c>
      <c r="K4" s="1">
        <v>0.45826135936913254</v>
      </c>
      <c r="L4" s="1">
        <v>0.45609324934791251</v>
      </c>
      <c r="M4" s="1">
        <v>20.339166666666667</v>
      </c>
      <c r="N4" s="1">
        <v>1470.7729999999999</v>
      </c>
      <c r="O4" s="9">
        <v>32.09582067158096</v>
      </c>
      <c r="P4" s="7"/>
    </row>
    <row r="5" spans="1:16" x14ac:dyDescent="0.3">
      <c r="A5">
        <v>1963</v>
      </c>
      <c r="B5" s="12">
        <v>2271.3712999999989</v>
      </c>
      <c r="C5" s="12">
        <v>17388</v>
      </c>
      <c r="D5" s="1">
        <v>4.1568627450980333</v>
      </c>
      <c r="E5" s="1">
        <f t="shared" si="0"/>
        <v>1.6095439425127105</v>
      </c>
      <c r="F5" s="1">
        <v>0.66712675408327538</v>
      </c>
      <c r="G5" s="1">
        <f t="shared" si="1"/>
        <v>8.9077746785416387</v>
      </c>
      <c r="H5" s="1">
        <v>0.39615747127225642</v>
      </c>
      <c r="I5" s="1">
        <v>8.5116172072693814</v>
      </c>
      <c r="J5" s="1">
        <f t="shared" si="2"/>
        <v>0.942417188429435</v>
      </c>
      <c r="K5" s="1">
        <v>0.47661857315389927</v>
      </c>
      <c r="L5" s="1">
        <v>0.46579861527553573</v>
      </c>
      <c r="M5" s="1">
        <v>19.273125</v>
      </c>
      <c r="N5" s="1">
        <v>1630.7109999999998</v>
      </c>
      <c r="O5" s="9">
        <v>28.81853373432774</v>
      </c>
      <c r="P5" s="7"/>
    </row>
    <row r="6" spans="1:16" x14ac:dyDescent="0.3">
      <c r="A6">
        <v>1964</v>
      </c>
      <c r="B6" s="12">
        <v>2378.8251209999999</v>
      </c>
      <c r="C6" s="12">
        <v>19357</v>
      </c>
      <c r="D6" s="1">
        <v>2.2590361445783191</v>
      </c>
      <c r="E6" s="1">
        <f t="shared" si="0"/>
        <v>1.5923074713150507</v>
      </c>
      <c r="F6" s="1">
        <v>0.6974221211964664</v>
      </c>
      <c r="G6" s="1">
        <f t="shared" si="1"/>
        <v>10.441678029823692</v>
      </c>
      <c r="H6" s="1">
        <v>0.38846730502129379</v>
      </c>
      <c r="I6" s="1">
        <v>10.053210724802398</v>
      </c>
      <c r="J6" s="1">
        <f t="shared" si="2"/>
        <v>0.89488535011858428</v>
      </c>
      <c r="K6" s="1">
        <v>0.40612622909886165</v>
      </c>
      <c r="L6" s="1">
        <v>0.48875912101972263</v>
      </c>
      <c r="M6" s="1">
        <v>18.282291666666666</v>
      </c>
      <c r="N6" s="1">
        <v>1789</v>
      </c>
      <c r="O6" s="9">
        <v>26.71995995008098</v>
      </c>
      <c r="P6" s="7"/>
    </row>
    <row r="7" spans="1:16" x14ac:dyDescent="0.3">
      <c r="A7">
        <v>1965</v>
      </c>
      <c r="B7" s="12">
        <v>2419.5771099999993</v>
      </c>
      <c r="C7" s="12">
        <v>20721</v>
      </c>
      <c r="D7" s="1">
        <v>6.1855670103092786</v>
      </c>
      <c r="E7" s="1">
        <f t="shared" si="0"/>
        <v>1.6309981323509213</v>
      </c>
      <c r="F7" s="1">
        <v>0.63220887022827099</v>
      </c>
      <c r="G7" s="1">
        <f t="shared" si="1"/>
        <v>11.87250970801284</v>
      </c>
      <c r="H7" s="1">
        <v>0.40588164952145539</v>
      </c>
      <c r="I7" s="1">
        <v>11.466628058491384</v>
      </c>
      <c r="J7" s="1">
        <f t="shared" si="2"/>
        <v>0.9987892621226504</v>
      </c>
      <c r="K7" s="1">
        <v>0.39844089329665555</v>
      </c>
      <c r="L7" s="1">
        <v>0.60034836882599485</v>
      </c>
      <c r="M7" s="1">
        <v>18.346874999999997</v>
      </c>
      <c r="N7" s="1">
        <v>1888</v>
      </c>
      <c r="O7" s="9">
        <v>26.28687872648727</v>
      </c>
      <c r="P7" s="7"/>
    </row>
    <row r="8" spans="1:16" x14ac:dyDescent="0.3">
      <c r="A8">
        <v>1966</v>
      </c>
      <c r="B8" s="12">
        <v>2341.967314999999</v>
      </c>
      <c r="C8" s="12">
        <v>22596</v>
      </c>
      <c r="D8" s="1">
        <v>2.2884882108183069</v>
      </c>
      <c r="E8" s="1">
        <f t="shared" si="0"/>
        <v>1.2019574206923875</v>
      </c>
      <c r="F8" s="1">
        <v>0.11063905115949677</v>
      </c>
      <c r="G8" s="1">
        <f t="shared" si="1"/>
        <v>14.013614916848056</v>
      </c>
      <c r="H8" s="1">
        <v>0.44041612060093149</v>
      </c>
      <c r="I8" s="1">
        <v>13.573198796247125</v>
      </c>
      <c r="J8" s="1">
        <f t="shared" si="2"/>
        <v>1.0913183695328907</v>
      </c>
      <c r="K8" s="1">
        <v>0.41913760547589546</v>
      </c>
      <c r="L8" s="1">
        <v>0.67218076405699534</v>
      </c>
      <c r="M8" s="1">
        <v>18.941666666666666</v>
      </c>
      <c r="N8" s="1">
        <v>2133</v>
      </c>
      <c r="O8" s="9">
        <v>26.304585307973053</v>
      </c>
      <c r="P8" s="7"/>
    </row>
    <row r="9" spans="1:16" x14ac:dyDescent="0.3">
      <c r="A9">
        <v>1967</v>
      </c>
      <c r="B9" s="12">
        <v>2379.5952259999995</v>
      </c>
      <c r="C9" s="12">
        <v>25238</v>
      </c>
      <c r="D9" s="1">
        <v>6.6101694915254194</v>
      </c>
      <c r="E9" s="1">
        <f t="shared" si="0"/>
        <v>0.12251317878687096</v>
      </c>
      <c r="F9" s="1">
        <v>-1.0856644742055626</v>
      </c>
      <c r="G9" s="1">
        <f t="shared" si="1"/>
        <v>13.273446014839767</v>
      </c>
      <c r="H9" s="1">
        <v>0.46339767503471219</v>
      </c>
      <c r="I9" s="1">
        <v>12.810048339805055</v>
      </c>
      <c r="J9" s="1">
        <f t="shared" si="2"/>
        <v>1.2081776529924335</v>
      </c>
      <c r="K9" s="1">
        <v>0.43134038949203585</v>
      </c>
      <c r="L9" s="1">
        <v>0.77683726350039761</v>
      </c>
      <c r="M9" s="1">
        <v>19.098541666666669</v>
      </c>
      <c r="N9" s="1">
        <v>2211</v>
      </c>
      <c r="O9" s="9">
        <v>26.07932437323079</v>
      </c>
      <c r="P9" s="7"/>
    </row>
    <row r="10" spans="1:16" x14ac:dyDescent="0.3">
      <c r="A10">
        <v>1968</v>
      </c>
      <c r="B10" s="12">
        <v>2355.2762979999998</v>
      </c>
      <c r="C10" s="12">
        <v>27412</v>
      </c>
      <c r="D10" s="1">
        <v>3.529411764705892</v>
      </c>
      <c r="E10" s="1">
        <f t="shared" si="0"/>
        <v>2.6440877479006408</v>
      </c>
      <c r="F10" s="1">
        <v>1.3315336349044211</v>
      </c>
      <c r="G10" s="1">
        <f t="shared" si="1"/>
        <v>15.100156097419475</v>
      </c>
      <c r="H10" s="1">
        <v>0.50435863645347501</v>
      </c>
      <c r="I10" s="1">
        <v>14.595797460966001</v>
      </c>
      <c r="J10" s="1">
        <f t="shared" si="2"/>
        <v>1.3125541129962195</v>
      </c>
      <c r="K10" s="1">
        <v>0.55861514421907688</v>
      </c>
      <c r="L10" s="1">
        <v>0.75393896877714262</v>
      </c>
      <c r="M10" s="1">
        <v>20.692916666666669</v>
      </c>
      <c r="N10" s="1">
        <v>2543</v>
      </c>
      <c r="O10" s="9">
        <v>28.198267244299707</v>
      </c>
      <c r="P10" s="7"/>
    </row>
    <row r="11" spans="1:16" x14ac:dyDescent="0.3">
      <c r="A11">
        <v>1969</v>
      </c>
      <c r="B11" s="12">
        <v>2394.6586059999995</v>
      </c>
      <c r="C11" s="12">
        <v>30144</v>
      </c>
      <c r="D11" s="1">
        <v>10.202009057257033</v>
      </c>
      <c r="E11" s="1">
        <f t="shared" si="0"/>
        <v>1.8930240244563483</v>
      </c>
      <c r="F11" s="1">
        <v>0.55400743099787686</v>
      </c>
      <c r="G11" s="1">
        <f t="shared" si="1"/>
        <v>21.001590293234596</v>
      </c>
      <c r="H11" s="1">
        <v>0.50331534631315267</v>
      </c>
      <c r="I11" s="1">
        <v>20.498274946921445</v>
      </c>
      <c r="J11" s="1">
        <f t="shared" si="2"/>
        <v>1.3390165934584715</v>
      </c>
      <c r="K11" s="1">
        <v>0.49054192653043172</v>
      </c>
      <c r="L11" s="1">
        <v>0.84847466692803974</v>
      </c>
      <c r="M11" s="1">
        <v>19.982291666666665</v>
      </c>
      <c r="N11" s="1">
        <v>3004</v>
      </c>
      <c r="O11" s="9">
        <v>26.723066181852101</v>
      </c>
      <c r="P11" s="7"/>
    </row>
    <row r="12" spans="1:16" x14ac:dyDescent="0.3">
      <c r="A12">
        <v>1970</v>
      </c>
      <c r="B12" s="12">
        <v>2486.442407999999</v>
      </c>
      <c r="C12" s="12">
        <v>35019</v>
      </c>
      <c r="D12" s="1">
        <v>10.558431794254242</v>
      </c>
      <c r="E12" s="1">
        <f t="shared" si="0"/>
        <v>0.36871794908834432</v>
      </c>
      <c r="F12" s="1">
        <v>-1.3078614466432503</v>
      </c>
      <c r="G12" s="1">
        <f t="shared" si="1"/>
        <v>21.982296096294714</v>
      </c>
      <c r="H12" s="1">
        <v>0.50538356309844679</v>
      </c>
      <c r="I12" s="1">
        <v>21.476912533196266</v>
      </c>
      <c r="J12" s="1">
        <f t="shared" si="2"/>
        <v>1.6765793957315946</v>
      </c>
      <c r="K12" s="1">
        <v>0.54864026195303506</v>
      </c>
      <c r="L12" s="1">
        <v>1.1279391337785596</v>
      </c>
      <c r="M12" s="1">
        <v>24.016041666666666</v>
      </c>
      <c r="N12" s="1">
        <v>4021</v>
      </c>
      <c r="O12" s="9">
        <v>31.115775534562875</v>
      </c>
      <c r="P12" s="7"/>
    </row>
    <row r="13" spans="1:16" x14ac:dyDescent="0.3">
      <c r="A13">
        <v>1971</v>
      </c>
      <c r="B13" s="12">
        <v>2568.3361060000002</v>
      </c>
      <c r="C13" s="12">
        <v>40048</v>
      </c>
      <c r="D13" s="1">
        <v>6.2972292149579001</v>
      </c>
      <c r="E13" s="1">
        <f t="shared" si="0"/>
        <v>5.3203145808363299</v>
      </c>
      <c r="F13" s="1">
        <v>3.4034159009188971</v>
      </c>
      <c r="G13" s="1">
        <f t="shared" si="1"/>
        <v>19.879528915327054</v>
      </c>
      <c r="H13" s="1">
        <v>0.49279299842733498</v>
      </c>
      <c r="I13" s="1">
        <v>19.38673591689972</v>
      </c>
      <c r="J13" s="1">
        <f t="shared" si="2"/>
        <v>1.9168986799174323</v>
      </c>
      <c r="K13" s="1">
        <v>0.59598377779997336</v>
      </c>
      <c r="L13" s="1">
        <v>1.3209149021174591</v>
      </c>
      <c r="M13" s="1">
        <v>25.124166666666667</v>
      </c>
      <c r="N13" s="1">
        <v>4356</v>
      </c>
      <c r="O13" s="9">
        <v>31.57170131669135</v>
      </c>
      <c r="P13" s="7"/>
    </row>
    <row r="14" spans="1:16" x14ac:dyDescent="0.3">
      <c r="A14">
        <v>1972</v>
      </c>
      <c r="B14" s="12">
        <v>2621.7378810000009</v>
      </c>
      <c r="C14" s="12">
        <v>46859</v>
      </c>
      <c r="D14" s="1">
        <v>5.687203796638185</v>
      </c>
      <c r="E14" s="1">
        <f t="shared" si="0"/>
        <v>2.5009140453274719</v>
      </c>
      <c r="F14" s="1">
        <v>0.91551249493160325</v>
      </c>
      <c r="G14" s="1">
        <f t="shared" si="1"/>
        <v>18.591802495598138</v>
      </c>
      <c r="H14" s="1">
        <v>0.54617625517473944</v>
      </c>
      <c r="I14" s="1">
        <v>18.045626240423399</v>
      </c>
      <c r="J14" s="1">
        <f t="shared" si="2"/>
        <v>1.5854015503958685</v>
      </c>
      <c r="K14" s="1">
        <v>0.63787812906805519</v>
      </c>
      <c r="L14" s="1">
        <v>0.9475234213278132</v>
      </c>
      <c r="M14" s="1">
        <v>25.547291666666666</v>
      </c>
      <c r="N14" s="1">
        <v>5473</v>
      </c>
      <c r="O14" s="9">
        <v>32.40168160296691</v>
      </c>
      <c r="P14" s="7"/>
    </row>
    <row r="15" spans="1:16" x14ac:dyDescent="0.3">
      <c r="A15">
        <v>1973</v>
      </c>
      <c r="B15" s="12">
        <v>2904.7099580000008</v>
      </c>
      <c r="C15" s="12">
        <v>62229</v>
      </c>
      <c r="D15" s="1">
        <v>17.713004508137242</v>
      </c>
      <c r="E15" s="1">
        <f t="shared" si="0"/>
        <v>0.46356227268101136</v>
      </c>
      <c r="F15" s="1">
        <v>-1.044529078082566</v>
      </c>
      <c r="G15" s="1">
        <f t="shared" si="1"/>
        <v>14.544717722666768</v>
      </c>
      <c r="H15" s="1">
        <v>0.46285878230134336</v>
      </c>
      <c r="I15" s="1">
        <v>14.081858940365425</v>
      </c>
      <c r="J15" s="1">
        <f t="shared" si="2"/>
        <v>1.5080913507635774</v>
      </c>
      <c r="K15" s="1">
        <v>0.68693079860943707</v>
      </c>
      <c r="L15" s="1">
        <v>0.8211605521541403</v>
      </c>
      <c r="M15" s="1">
        <v>24.852916666666665</v>
      </c>
      <c r="N15" s="1">
        <v>7521</v>
      </c>
      <c r="O15" s="9">
        <v>31.597620085598216</v>
      </c>
      <c r="P15" s="7"/>
    </row>
    <row r="16" spans="1:16" x14ac:dyDescent="0.3">
      <c r="A16">
        <v>1974</v>
      </c>
      <c r="B16" s="12">
        <v>3141.7657509999995</v>
      </c>
      <c r="C16" s="12">
        <v>92763</v>
      </c>
      <c r="D16" s="1">
        <v>22.285714263839097</v>
      </c>
      <c r="E16" s="1">
        <f t="shared" si="0"/>
        <v>-2.3078761197891402</v>
      </c>
      <c r="F16" s="1">
        <v>-3.4906158705518364</v>
      </c>
      <c r="G16" s="1">
        <f t="shared" si="1"/>
        <v>11.007820510361967</v>
      </c>
      <c r="H16" s="1">
        <v>0.40337692833033689</v>
      </c>
      <c r="I16" s="1">
        <v>10.60444358203163</v>
      </c>
      <c r="J16" s="1">
        <f t="shared" si="2"/>
        <v>1.1827397507626962</v>
      </c>
      <c r="K16" s="1">
        <v>0.5208379149014154</v>
      </c>
      <c r="L16" s="1">
        <v>0.66190183586128093</v>
      </c>
      <c r="M16" s="1">
        <v>24.904374999999998</v>
      </c>
      <c r="N16" s="1">
        <v>9332</v>
      </c>
      <c r="O16" s="9">
        <v>25.105073152729378</v>
      </c>
      <c r="P16" s="7"/>
    </row>
    <row r="17" spans="1:16" x14ac:dyDescent="0.3">
      <c r="A17">
        <v>1975</v>
      </c>
      <c r="B17" s="12">
        <v>3392.0878500000013</v>
      </c>
      <c r="C17" s="12">
        <v>107740</v>
      </c>
      <c r="D17" s="1">
        <v>10.903426812345307</v>
      </c>
      <c r="E17" s="1">
        <f t="shared" si="0"/>
        <v>1.6483848268980883</v>
      </c>
      <c r="F17" s="1">
        <v>0.61815481715240395</v>
      </c>
      <c r="G17" s="1">
        <f t="shared" si="1"/>
        <v>9.299702988676442</v>
      </c>
      <c r="H17" s="1">
        <v>0.42370521626136992</v>
      </c>
      <c r="I17" s="1">
        <v>8.8759977724150723</v>
      </c>
      <c r="J17" s="1">
        <f t="shared" si="2"/>
        <v>1.0302300097456842</v>
      </c>
      <c r="K17" s="1">
        <v>0.46776481576016338</v>
      </c>
      <c r="L17" s="1">
        <v>0.56246519398552075</v>
      </c>
      <c r="M17" s="1">
        <v>25.073124999999997</v>
      </c>
      <c r="N17" s="1">
        <v>9973</v>
      </c>
      <c r="O17" s="9">
        <v>25.073124999999997</v>
      </c>
      <c r="P17" s="7"/>
    </row>
    <row r="18" spans="1:16" x14ac:dyDescent="0.3">
      <c r="A18">
        <v>1976</v>
      </c>
      <c r="B18" s="12">
        <v>3545.5772820000011</v>
      </c>
      <c r="C18" s="12">
        <v>132913</v>
      </c>
      <c r="D18" s="1">
        <v>13.061797734318059</v>
      </c>
      <c r="E18" s="1">
        <f t="shared" si="0"/>
        <v>3.925626989083085</v>
      </c>
      <c r="F18" s="1">
        <v>2.9192027867853412</v>
      </c>
      <c r="G18" s="1">
        <f t="shared" si="1"/>
        <v>8.5236080692107254</v>
      </c>
      <c r="H18" s="1">
        <v>0.51084784259632388</v>
      </c>
      <c r="I18" s="1">
        <v>8.012760226614402</v>
      </c>
      <c r="J18" s="1">
        <f t="shared" si="2"/>
        <v>1.0064242022977437</v>
      </c>
      <c r="K18" s="1">
        <v>0.45343089088351024</v>
      </c>
      <c r="L18" s="1">
        <v>0.55299331141423336</v>
      </c>
      <c r="M18" s="1">
        <v>26.432833333333331</v>
      </c>
      <c r="N18" s="1">
        <v>14703</v>
      </c>
      <c r="O18" s="9">
        <v>24.751710507493367</v>
      </c>
      <c r="P18" s="7"/>
    </row>
    <row r="19" spans="1:16" x14ac:dyDescent="0.3">
      <c r="A19">
        <v>1977</v>
      </c>
      <c r="B19" s="12">
        <v>3507.2969459999986</v>
      </c>
      <c r="C19" s="12">
        <v>166376</v>
      </c>
      <c r="D19" s="1">
        <v>12.422360258508981</v>
      </c>
      <c r="E19" s="1">
        <f t="shared" si="0"/>
        <v>5.1309083875612398</v>
      </c>
      <c r="F19" s="1">
        <v>3.9579025821031877</v>
      </c>
      <c r="G19" s="1">
        <f t="shared" si="1"/>
        <v>8.3924021365986352</v>
      </c>
      <c r="H19" s="1">
        <v>0.83121542697705531</v>
      </c>
      <c r="I19" s="1">
        <v>7.5611867096215795</v>
      </c>
      <c r="J19" s="1">
        <f t="shared" si="2"/>
        <v>1.1730058054580523</v>
      </c>
      <c r="K19" s="1">
        <v>0.76789929971203119</v>
      </c>
      <c r="L19" s="1">
        <v>0.40510650574602108</v>
      </c>
      <c r="M19" s="1">
        <v>26.073472222222222</v>
      </c>
      <c r="N19" s="1">
        <v>16091</v>
      </c>
      <c r="O19" s="9">
        <v>22.130371363019563</v>
      </c>
      <c r="P19" s="7"/>
    </row>
    <row r="20" spans="1:16" x14ac:dyDescent="0.3">
      <c r="A20">
        <v>1978</v>
      </c>
      <c r="B20" s="12">
        <v>3610.6403090000003</v>
      </c>
      <c r="C20" s="12">
        <v>191345</v>
      </c>
      <c r="D20" s="1">
        <v>10.718232047682985</v>
      </c>
      <c r="E20" s="1">
        <f t="shared" si="0"/>
        <v>4.1789897828529616</v>
      </c>
      <c r="F20" s="1">
        <v>2.2268676997047216</v>
      </c>
      <c r="G20" s="1">
        <f t="shared" si="1"/>
        <v>7.4070420487868178</v>
      </c>
      <c r="H20" s="1">
        <v>1.1225820419928072</v>
      </c>
      <c r="I20" s="1">
        <v>6.2844600067940108</v>
      </c>
      <c r="J20" s="1">
        <f t="shared" si="2"/>
        <v>1.9521220831482402</v>
      </c>
      <c r="K20" s="1">
        <v>1.4911745799472158</v>
      </c>
      <c r="L20" s="1">
        <v>0.46094750320102434</v>
      </c>
      <c r="M20" s="1">
        <v>25.844999999999999</v>
      </c>
      <c r="N20" s="1">
        <v>19995</v>
      </c>
      <c r="O20" s="9">
        <v>21.874352512798026</v>
      </c>
      <c r="P20" s="7"/>
    </row>
    <row r="21" spans="1:16" x14ac:dyDescent="0.3">
      <c r="A21">
        <v>1979</v>
      </c>
      <c r="B21" s="12">
        <v>3648.7535260000022</v>
      </c>
      <c r="C21" s="12">
        <v>233963</v>
      </c>
      <c r="D21" s="1">
        <v>10.079840307167331</v>
      </c>
      <c r="E21" s="1">
        <f t="shared" si="0"/>
        <v>1.5822251927773954</v>
      </c>
      <c r="F21" s="1">
        <v>-1.5374225839128408</v>
      </c>
      <c r="G21" s="1">
        <f t="shared" si="1"/>
        <v>8.9376320014827826</v>
      </c>
      <c r="H21" s="1">
        <v>1.4997037820634727</v>
      </c>
      <c r="I21" s="1">
        <v>7.4379282194193097</v>
      </c>
      <c r="J21" s="1">
        <f t="shared" si="2"/>
        <v>3.1196477766902362</v>
      </c>
      <c r="K21" s="1">
        <v>2.7259957889827784</v>
      </c>
      <c r="L21" s="1">
        <v>0.39365198770745802</v>
      </c>
      <c r="M21" s="1">
        <v>26.420138888888886</v>
      </c>
      <c r="N21" s="1">
        <v>23566</v>
      </c>
      <c r="O21" s="9">
        <v>21.443314430162729</v>
      </c>
      <c r="P21" s="7"/>
    </row>
    <row r="22" spans="1:16" x14ac:dyDescent="0.3">
      <c r="A22">
        <v>1980</v>
      </c>
      <c r="B22" s="12">
        <v>3687.394057</v>
      </c>
      <c r="C22" s="12">
        <v>293337</v>
      </c>
      <c r="D22" s="1">
        <v>10.87941977298037</v>
      </c>
      <c r="E22" s="1">
        <f t="shared" si="0"/>
        <v>4.0609054602726555</v>
      </c>
      <c r="F22" s="1">
        <v>0.72101371460129471</v>
      </c>
      <c r="G22" s="1">
        <f t="shared" si="1"/>
        <v>7.9427583701175761</v>
      </c>
      <c r="H22" s="1">
        <v>1.5613608648591193</v>
      </c>
      <c r="I22" s="1">
        <v>6.3813975052584571</v>
      </c>
      <c r="J22" s="1">
        <f t="shared" si="2"/>
        <v>3.3398917456713608</v>
      </c>
      <c r="K22" s="1">
        <v>2.8353525978652536</v>
      </c>
      <c r="L22" s="1">
        <v>0.50453914780610698</v>
      </c>
      <c r="M22" s="1">
        <v>26.504583333333333</v>
      </c>
      <c r="N22" s="1">
        <v>27776</v>
      </c>
      <c r="O22" s="9">
        <v>20.429143362600502</v>
      </c>
      <c r="P22" s="7"/>
    </row>
    <row r="23" spans="1:16" x14ac:dyDescent="0.3">
      <c r="A23">
        <v>1981</v>
      </c>
      <c r="B23" s="12">
        <v>3795.9711200000024</v>
      </c>
      <c r="C23" s="12">
        <v>348662</v>
      </c>
      <c r="D23" s="1">
        <v>17.252657390328132</v>
      </c>
      <c r="E23" s="1">
        <f t="shared" si="0"/>
        <v>6.4423125484789789</v>
      </c>
      <c r="F23" s="1">
        <v>2.2333950932421658</v>
      </c>
      <c r="G23" s="1">
        <f t="shared" si="1"/>
        <v>7.6993240128149498</v>
      </c>
      <c r="H23" s="1">
        <v>1.7032590559226017</v>
      </c>
      <c r="I23" s="1">
        <v>5.9960649568923481</v>
      </c>
      <c r="J23" s="1">
        <f t="shared" si="2"/>
        <v>4.2089174552368132</v>
      </c>
      <c r="K23" s="1">
        <v>3.6659847582408687</v>
      </c>
      <c r="L23" s="1">
        <v>0.54293269699594449</v>
      </c>
      <c r="M23" s="1">
        <v>27.835138888888888</v>
      </c>
      <c r="N23" s="1">
        <v>30047</v>
      </c>
      <c r="O23" s="9">
        <v>20.697479640776876</v>
      </c>
      <c r="P23" s="7"/>
    </row>
    <row r="24" spans="1:16" x14ac:dyDescent="0.3">
      <c r="A24">
        <v>1982</v>
      </c>
      <c r="B24" s="12">
        <v>3723.8629770000025</v>
      </c>
      <c r="C24" s="12">
        <v>415715</v>
      </c>
      <c r="D24" s="1">
        <v>24.40725244426163</v>
      </c>
      <c r="E24" s="1">
        <f t="shared" si="0"/>
        <v>6.6708003152533717</v>
      </c>
      <c r="F24" s="1">
        <v>1.019448420191718</v>
      </c>
      <c r="G24" s="1">
        <f t="shared" si="1"/>
        <v>7.3889556528260076</v>
      </c>
      <c r="H24" s="1">
        <v>1.7969034054930988</v>
      </c>
      <c r="I24" s="1">
        <v>5.5920522473329086</v>
      </c>
      <c r="J24" s="1">
        <f t="shared" si="2"/>
        <v>5.6513518950616541</v>
      </c>
      <c r="K24" s="1">
        <v>5.1406654873063413</v>
      </c>
      <c r="L24" s="1">
        <v>0.51068640775531315</v>
      </c>
      <c r="M24" s="1">
        <v>37.617527777777781</v>
      </c>
      <c r="N24" s="1">
        <v>33902</v>
      </c>
      <c r="O24" s="9">
        <v>25.200732270209624</v>
      </c>
      <c r="P24" s="7"/>
    </row>
    <row r="25" spans="1:16" x14ac:dyDescent="0.3">
      <c r="A25">
        <v>1983</v>
      </c>
      <c r="B25" s="12">
        <v>3619.3472130000027</v>
      </c>
      <c r="C25" s="12">
        <v>560271</v>
      </c>
      <c r="D25" s="1">
        <v>52.466367719213203</v>
      </c>
      <c r="E25" s="1">
        <f t="shared" si="0"/>
        <v>5.5270436449503908</v>
      </c>
      <c r="F25" s="1">
        <v>-1.8806970198350439</v>
      </c>
      <c r="G25" s="1">
        <f t="shared" si="1"/>
        <v>6.6386877558182658</v>
      </c>
      <c r="H25" s="1">
        <v>2.2347475197539333</v>
      </c>
      <c r="I25" s="1">
        <v>4.4039402360643329</v>
      </c>
      <c r="J25" s="1">
        <f t="shared" si="2"/>
        <v>7.4077406647854351</v>
      </c>
      <c r="K25" s="1">
        <v>6.8439063774494855</v>
      </c>
      <c r="L25" s="1">
        <v>0.56383428733594998</v>
      </c>
      <c r="M25" s="1">
        <v>70.460166666666666</v>
      </c>
      <c r="N25" s="1">
        <v>38828</v>
      </c>
      <c r="O25" s="9">
        <v>35.129231767050008</v>
      </c>
      <c r="P25" s="7"/>
    </row>
    <row r="26" spans="1:16" x14ac:dyDescent="0.3">
      <c r="A26">
        <v>1984</v>
      </c>
      <c r="B26" s="12">
        <v>3622.7921749999996</v>
      </c>
      <c r="C26" s="12">
        <v>812629</v>
      </c>
      <c r="D26" s="1">
        <v>25.073529410408526</v>
      </c>
      <c r="E26" s="1">
        <f t="shared" si="0"/>
        <v>7.1109112146433899</v>
      </c>
      <c r="F26" s="1">
        <v>-2.4318600492967883</v>
      </c>
      <c r="G26" s="1">
        <f t="shared" si="1"/>
        <v>5.8723124851692319</v>
      </c>
      <c r="H26" s="1">
        <v>2.4268287527402883</v>
      </c>
      <c r="I26" s="1">
        <v>3.4454837324289436</v>
      </c>
      <c r="J26" s="1">
        <f t="shared" si="2"/>
        <v>9.5427712639401783</v>
      </c>
      <c r="K26" s="1">
        <v>9.0808138393343611</v>
      </c>
      <c r="L26" s="1">
        <v>0.46195742460581646</v>
      </c>
      <c r="M26" s="1">
        <v>84.258194444444442</v>
      </c>
      <c r="N26" s="1">
        <v>56204</v>
      </c>
      <c r="O26" s="9">
        <v>31.483098578264478</v>
      </c>
      <c r="P26" s="7"/>
    </row>
    <row r="27" spans="1:16" x14ac:dyDescent="0.3">
      <c r="A27">
        <v>1985</v>
      </c>
      <c r="B27" s="12">
        <v>3672.8476670000018</v>
      </c>
      <c r="C27" s="12">
        <v>1109940</v>
      </c>
      <c r="D27" s="1">
        <v>24.368018811429316</v>
      </c>
      <c r="E27" s="1">
        <f t="shared" si="0"/>
        <v>1.7217893910181346</v>
      </c>
      <c r="F27" s="1">
        <v>-5.9973512081734146</v>
      </c>
      <c r="G27" s="1">
        <f t="shared" si="1"/>
        <v>7.5897725378307941</v>
      </c>
      <c r="H27" s="1">
        <v>2.4246284759896133</v>
      </c>
      <c r="I27" s="1">
        <v>5.1651440618411808</v>
      </c>
      <c r="J27" s="1">
        <f t="shared" si="2"/>
        <v>7.7191405991915492</v>
      </c>
      <c r="K27" s="1">
        <v>6.8776536719702577</v>
      </c>
      <c r="L27" s="1">
        <v>0.84148692722129126</v>
      </c>
      <c r="M27" s="1">
        <v>94.524305555555557</v>
      </c>
      <c r="N27" s="1">
        <v>71573</v>
      </c>
      <c r="O27" s="9">
        <v>27.942213855904125</v>
      </c>
      <c r="P27" s="7"/>
    </row>
    <row r="28" spans="1:16" x14ac:dyDescent="0.3">
      <c r="A28">
        <v>1986</v>
      </c>
      <c r="B28" s="12">
        <v>3707.1075270000028</v>
      </c>
      <c r="C28" s="12">
        <v>1383232</v>
      </c>
      <c r="D28" s="1">
        <v>27.345781140748926</v>
      </c>
      <c r="E28" s="1">
        <f t="shared" si="0"/>
        <v>6.6871386191100903</v>
      </c>
      <c r="F28" s="1">
        <v>-0.80275759959283766</v>
      </c>
      <c r="G28" s="1">
        <f t="shared" si="1"/>
        <v>7.4524092815530576</v>
      </c>
      <c r="H28" s="1">
        <v>2.6055000139826148</v>
      </c>
      <c r="I28" s="1">
        <v>4.8469092675704433</v>
      </c>
      <c r="J28" s="1">
        <f t="shared" si="2"/>
        <v>7.4898962187029277</v>
      </c>
      <c r="K28" s="1">
        <v>6.6655948722910461</v>
      </c>
      <c r="L28" s="1">
        <v>0.82430134641188169</v>
      </c>
      <c r="M28" s="1">
        <v>123.21347222222221</v>
      </c>
      <c r="N28" s="1">
        <v>98885</v>
      </c>
      <c r="O28" s="9">
        <v>30.692163489647683</v>
      </c>
      <c r="P28" s="7"/>
    </row>
    <row r="29" spans="1:16" x14ac:dyDescent="0.3">
      <c r="A29">
        <v>1987</v>
      </c>
      <c r="B29" s="12">
        <v>3607.5470720000003</v>
      </c>
      <c r="C29" s="12">
        <v>1794501</v>
      </c>
      <c r="D29" s="1">
        <v>32.479584261163971</v>
      </c>
      <c r="E29" s="1">
        <f t="shared" si="0"/>
        <v>4.5310895526574431</v>
      </c>
      <c r="F29" s="1">
        <v>1.1242122461898878</v>
      </c>
      <c r="G29" s="1">
        <f t="shared" si="1"/>
        <v>7.2013801868763538</v>
      </c>
      <c r="H29" s="1">
        <v>3.0477463911860756</v>
      </c>
      <c r="I29" s="1">
        <v>4.1536337956902782</v>
      </c>
      <c r="J29" s="1">
        <f t="shared" si="2"/>
        <v>3.406877306467555</v>
      </c>
      <c r="K29" s="1">
        <v>2.721449992690633</v>
      </c>
      <c r="L29" s="1">
        <v>0.68542731377692179</v>
      </c>
      <c r="M29" s="1">
        <v>152.9963888888889</v>
      </c>
      <c r="N29" s="1">
        <v>135339</v>
      </c>
      <c r="O29" s="9">
        <v>28.626902325214761</v>
      </c>
      <c r="P29" s="7"/>
    </row>
    <row r="30" spans="1:16" x14ac:dyDescent="0.3">
      <c r="A30">
        <v>1988</v>
      </c>
      <c r="B30" s="12">
        <v>3727.8547249999979</v>
      </c>
      <c r="C30" s="12">
        <v>3019724</v>
      </c>
      <c r="D30" s="1">
        <v>85.710282990436056</v>
      </c>
      <c r="E30" s="1">
        <f t="shared" si="0"/>
        <v>2.832224763477281</v>
      </c>
      <c r="F30" s="1">
        <v>-1.3148221493090095</v>
      </c>
      <c r="G30" s="1">
        <f t="shared" si="1"/>
        <v>8.8204218014053399</v>
      </c>
      <c r="H30" s="1">
        <v>2.7263218108101737</v>
      </c>
      <c r="I30" s="1">
        <v>6.0940999905951667</v>
      </c>
      <c r="J30" s="1">
        <f t="shared" si="2"/>
        <v>4.1470469127862906</v>
      </c>
      <c r="K30" s="1">
        <v>3.4483075577988807</v>
      </c>
      <c r="L30" s="1">
        <v>0.69873935498740947</v>
      </c>
      <c r="M30" s="1">
        <v>310.55583333333334</v>
      </c>
      <c r="N30" s="1">
        <v>219126</v>
      </c>
      <c r="O30" s="9">
        <v>39.742069092608816</v>
      </c>
      <c r="P30" s="7"/>
    </row>
    <row r="31" spans="1:16" x14ac:dyDescent="0.3">
      <c r="A31">
        <v>1989</v>
      </c>
      <c r="B31" s="12">
        <v>3675.4543160000012</v>
      </c>
      <c r="C31" s="12">
        <v>5170485</v>
      </c>
      <c r="D31" s="1">
        <v>54.247133374157677</v>
      </c>
      <c r="E31" s="1">
        <f t="shared" si="0"/>
        <v>-4.344897690126448E-2</v>
      </c>
      <c r="F31" s="1">
        <v>-4.9761289318120054</v>
      </c>
      <c r="G31" s="1">
        <f t="shared" si="1"/>
        <v>6.0250284636952491</v>
      </c>
      <c r="H31" s="1">
        <v>2.7987934006402355</v>
      </c>
      <c r="I31" s="1">
        <v>3.2262350630550136</v>
      </c>
      <c r="J31" s="1">
        <f t="shared" si="2"/>
        <v>4.932679954910741</v>
      </c>
      <c r="K31" s="1">
        <v>4.3134730526568905</v>
      </c>
      <c r="L31" s="1">
        <v>0.61920690225385044</v>
      </c>
      <c r="M31" s="1">
        <v>494.73708333333326</v>
      </c>
      <c r="N31" s="1">
        <v>313675</v>
      </c>
      <c r="O31" s="9">
        <v>38.857617717035573</v>
      </c>
      <c r="P31" s="7"/>
    </row>
    <row r="32" spans="1:16" x14ac:dyDescent="0.3">
      <c r="A32">
        <v>1990</v>
      </c>
      <c r="B32" s="12">
        <v>3720.936632999998</v>
      </c>
      <c r="C32" s="12">
        <v>8204222</v>
      </c>
      <c r="D32" s="1">
        <v>49.523157431332507</v>
      </c>
      <c r="E32" s="1">
        <f t="shared" si="0"/>
        <v>-0.56529182322223903</v>
      </c>
      <c r="F32" s="1">
        <v>-5.4471709809900322</v>
      </c>
      <c r="G32" s="1">
        <f t="shared" si="1"/>
        <v>5.0906432839988778</v>
      </c>
      <c r="H32" s="1">
        <v>2.7328450674220952</v>
      </c>
      <c r="I32" s="1">
        <v>2.3577982165767821</v>
      </c>
      <c r="J32" s="1">
        <f t="shared" si="2"/>
        <v>4.8818791577677931</v>
      </c>
      <c r="K32" s="1">
        <v>4.3838672804685199</v>
      </c>
      <c r="L32" s="1">
        <v>0.49801187729927349</v>
      </c>
      <c r="M32" s="1">
        <v>659.80958333333331</v>
      </c>
      <c r="N32" s="1">
        <v>508494</v>
      </c>
      <c r="O32" s="9">
        <v>35.467071263380788</v>
      </c>
      <c r="P32" s="7"/>
    </row>
    <row r="33" spans="1:16" x14ac:dyDescent="0.3">
      <c r="A33">
        <v>1991</v>
      </c>
      <c r="B33" s="12">
        <v>3790.5088139999971</v>
      </c>
      <c r="C33" s="12">
        <v>12295991</v>
      </c>
      <c r="D33" s="1">
        <v>48.984397998288557</v>
      </c>
      <c r="E33" s="1">
        <f t="shared" si="0"/>
        <v>-0.45916683354580989</v>
      </c>
      <c r="F33" s="1">
        <v>-4.2642841882366378</v>
      </c>
      <c r="G33" s="1">
        <f t="shared" si="1"/>
        <v>5.2849004215396125</v>
      </c>
      <c r="H33" s="1">
        <v>2.6168682149447968</v>
      </c>
      <c r="I33" s="1">
        <v>2.6680322065948161</v>
      </c>
      <c r="J33" s="1">
        <f t="shared" si="2"/>
        <v>3.8051173546908279</v>
      </c>
      <c r="K33" s="1">
        <v>3.3473746644107196</v>
      </c>
      <c r="L33" s="1">
        <v>0.45774269028010839</v>
      </c>
      <c r="M33" s="1">
        <v>846.72472222222223</v>
      </c>
      <c r="N33" s="1">
        <v>742329</v>
      </c>
      <c r="O33" s="9">
        <v>33.234030086787925</v>
      </c>
      <c r="P33" s="7"/>
    </row>
    <row r="34" spans="1:16" x14ac:dyDescent="0.3">
      <c r="A34">
        <v>1992</v>
      </c>
      <c r="B34" s="12">
        <v>3782.1885649999967</v>
      </c>
      <c r="C34" s="12">
        <v>19413602</v>
      </c>
      <c r="D34" s="1">
        <v>60.223056488648872</v>
      </c>
      <c r="E34" s="1">
        <f t="shared" si="0"/>
        <v>-2.980923549690115</v>
      </c>
      <c r="F34" s="1">
        <v>-5.8512634595063808</v>
      </c>
      <c r="G34" s="1">
        <f t="shared" si="1"/>
        <v>4.4476470859030695</v>
      </c>
      <c r="H34" s="1">
        <v>2.4349603109295228</v>
      </c>
      <c r="I34" s="1">
        <v>2.0126867749735466</v>
      </c>
      <c r="J34" s="1">
        <f t="shared" si="2"/>
        <v>2.8703399098162659</v>
      </c>
      <c r="K34" s="1">
        <v>2.3553504709681841</v>
      </c>
      <c r="L34" s="1">
        <v>0.5149894388480819</v>
      </c>
      <c r="M34" s="1">
        <v>1176.378611111111</v>
      </c>
      <c r="N34" s="1">
        <v>1172162</v>
      </c>
      <c r="O34" s="9">
        <v>31.199148182783649</v>
      </c>
      <c r="P34" s="7"/>
    </row>
    <row r="35" spans="1:16" x14ac:dyDescent="0.3">
      <c r="A35">
        <v>1993</v>
      </c>
      <c r="B35" s="12">
        <v>3770.3463150000011</v>
      </c>
      <c r="C35" s="12">
        <v>27451088</v>
      </c>
      <c r="D35" s="1">
        <v>30.960537133349717</v>
      </c>
      <c r="E35" s="1">
        <f t="shared" si="0"/>
        <v>-1.1683657958900091</v>
      </c>
      <c r="F35" s="1">
        <v>-3.0818086335958705</v>
      </c>
      <c r="G35" s="1">
        <f t="shared" si="1"/>
        <v>5.4502786079846004</v>
      </c>
      <c r="H35" s="1">
        <v>2.4073063221502466</v>
      </c>
      <c r="I35" s="1">
        <v>3.0429722858343538</v>
      </c>
      <c r="J35" s="1">
        <f t="shared" si="2"/>
        <v>1.9134428377058614</v>
      </c>
      <c r="K35" s="1">
        <v>1.5001404578511905</v>
      </c>
      <c r="L35" s="1">
        <v>0.41330237985467094</v>
      </c>
      <c r="M35" s="1">
        <v>1387.0154166666664</v>
      </c>
      <c r="N35" s="1">
        <v>1616583</v>
      </c>
      <c r="O35" s="9">
        <v>27.338085777596628</v>
      </c>
      <c r="P35" s="7"/>
    </row>
    <row r="36" spans="1:16" x14ac:dyDescent="0.3">
      <c r="A36">
        <v>1994</v>
      </c>
      <c r="B36" s="12">
        <v>3844.7844390000009</v>
      </c>
      <c r="C36" s="12">
        <v>36478366</v>
      </c>
      <c r="D36" s="1">
        <v>25.383206905487476</v>
      </c>
      <c r="E36" s="1">
        <f t="shared" si="0"/>
        <v>0.25565690954103237</v>
      </c>
      <c r="F36" s="1">
        <v>-2.7596932384526216</v>
      </c>
      <c r="G36" s="1">
        <f t="shared" si="1"/>
        <v>11.487159289951805</v>
      </c>
      <c r="H36" s="1">
        <v>2.3765867385387276</v>
      </c>
      <c r="I36" s="1">
        <v>9.1105725514130764</v>
      </c>
      <c r="J36" s="1">
        <f t="shared" si="2"/>
        <v>3.015350147993654</v>
      </c>
      <c r="K36" s="1">
        <v>2.606834042858901</v>
      </c>
      <c r="L36" s="1">
        <v>0.408516105134753</v>
      </c>
      <c r="M36" s="1">
        <v>2157.7727777777782</v>
      </c>
      <c r="N36" s="1">
        <v>1858129</v>
      </c>
      <c r="O36" s="9">
        <v>34.24251507724172</v>
      </c>
      <c r="P36" s="7"/>
    </row>
    <row r="37" spans="1:16" x14ac:dyDescent="0.3">
      <c r="A37">
        <v>1995</v>
      </c>
      <c r="B37" s="12">
        <v>3847.5072919999975</v>
      </c>
      <c r="C37" s="12">
        <v>46005438</v>
      </c>
      <c r="D37" s="1">
        <v>22.773813994324964</v>
      </c>
      <c r="E37" s="1">
        <f t="shared" si="0"/>
        <v>0.53237378080984765</v>
      </c>
      <c r="F37" s="1">
        <v>-3.1504688641373222</v>
      </c>
      <c r="G37" s="1">
        <f t="shared" si="1"/>
        <v>11.485005485799746</v>
      </c>
      <c r="H37" s="1">
        <v>2.0318491002437615</v>
      </c>
      <c r="I37" s="1">
        <v>9.4531563855559853</v>
      </c>
      <c r="J37" s="1">
        <f t="shared" si="2"/>
        <v>3.6828426449471698</v>
      </c>
      <c r="K37" s="1">
        <v>3.1875946701316709</v>
      </c>
      <c r="L37" s="1">
        <v>0.49524797481549898</v>
      </c>
      <c r="M37" s="1">
        <v>2547.7187103174606</v>
      </c>
      <c r="N37" s="1">
        <v>2411848</v>
      </c>
      <c r="O37" s="9">
        <v>33.739054698761471</v>
      </c>
      <c r="P37" s="7"/>
    </row>
    <row r="38" spans="1:16" x14ac:dyDescent="0.3">
      <c r="A38">
        <v>1996</v>
      </c>
      <c r="B38" s="12">
        <v>3832.7626900000009</v>
      </c>
      <c r="C38" s="12">
        <v>60726745</v>
      </c>
      <c r="D38" s="1">
        <v>25.620430680230232</v>
      </c>
      <c r="E38" s="1">
        <f t="shared" si="0"/>
        <v>2.2556816547219887</v>
      </c>
      <c r="F38" s="1">
        <v>-1.3115127445082064</v>
      </c>
      <c r="G38" s="1">
        <f t="shared" si="1"/>
        <v>13.149800960064084</v>
      </c>
      <c r="H38" s="1">
        <v>1.974176447339089</v>
      </c>
      <c r="I38" s="1">
        <v>11.175624512724996</v>
      </c>
      <c r="J38" s="1">
        <f t="shared" si="2"/>
        <v>3.5671943992301953</v>
      </c>
      <c r="K38" s="1">
        <v>2.9271518611359832</v>
      </c>
      <c r="L38" s="1">
        <v>0.64004253809421208</v>
      </c>
      <c r="M38" s="1">
        <v>3170.258688201895</v>
      </c>
      <c r="N38" s="1">
        <v>3062398</v>
      </c>
      <c r="O38" s="9">
        <v>33.393604949544859</v>
      </c>
      <c r="P38" s="7"/>
    </row>
    <row r="39" spans="1:16" x14ac:dyDescent="0.3">
      <c r="A39">
        <v>1997</v>
      </c>
      <c r="B39" s="12">
        <v>3917.6559970000017</v>
      </c>
      <c r="C39" s="12">
        <v>79040013</v>
      </c>
      <c r="D39" s="1">
        <v>30.671140939582386</v>
      </c>
      <c r="E39" s="1">
        <f t="shared" si="0"/>
        <v>2.1220585475276268</v>
      </c>
      <c r="F39" s="1">
        <v>-2.4444998509805407</v>
      </c>
      <c r="G39" s="1">
        <f t="shared" si="1"/>
        <v>11.382752626328758</v>
      </c>
      <c r="H39" s="1">
        <v>1.8595671987150248</v>
      </c>
      <c r="I39" s="1">
        <v>9.5231854276137327</v>
      </c>
      <c r="J39" s="1">
        <f t="shared" si="2"/>
        <v>4.5665583985081675</v>
      </c>
      <c r="K39" s="1">
        <v>3.3713814695772477</v>
      </c>
      <c r="L39" s="1">
        <v>1.19517692893092</v>
      </c>
      <c r="M39" s="1">
        <v>3974.8513601334248</v>
      </c>
      <c r="N39" s="1">
        <v>4029362</v>
      </c>
      <c r="O39" s="9">
        <v>34.018254924000878</v>
      </c>
      <c r="P39" s="7"/>
    </row>
    <row r="40" spans="1:16" x14ac:dyDescent="0.3">
      <c r="A40">
        <v>1998</v>
      </c>
      <c r="B40" s="12">
        <v>3966.1734890000012</v>
      </c>
      <c r="C40" s="12">
        <v>107421048</v>
      </c>
      <c r="D40" s="1">
        <v>43.400102722154401</v>
      </c>
      <c r="E40" s="1">
        <f t="shared" si="0"/>
        <v>2.9854702649834333</v>
      </c>
      <c r="F40" s="1">
        <v>-0.88017573613692546</v>
      </c>
      <c r="G40" s="1">
        <f t="shared" si="1"/>
        <v>19.143628459538277</v>
      </c>
      <c r="H40" s="1">
        <v>1.919496555705057</v>
      </c>
      <c r="I40" s="1">
        <v>17.224131903833221</v>
      </c>
      <c r="J40" s="1">
        <f t="shared" si="2"/>
        <v>3.8656460011203588</v>
      </c>
      <c r="K40" s="1">
        <v>3.1021755125434836</v>
      </c>
      <c r="L40" s="1">
        <v>0.76347048857687549</v>
      </c>
      <c r="M40" s="1">
        <v>5397.8058934391311</v>
      </c>
      <c r="N40" s="1">
        <v>5689445</v>
      </c>
      <c r="O40" s="9">
        <v>34.662052412471375</v>
      </c>
      <c r="P40" s="7"/>
    </row>
    <row r="41" spans="1:16" x14ac:dyDescent="0.3">
      <c r="A41">
        <v>1999</v>
      </c>
      <c r="B41" s="12">
        <v>3706.6497769999987</v>
      </c>
      <c r="C41" s="12">
        <v>19635.45</v>
      </c>
      <c r="D41" s="1">
        <v>60.709169054436842</v>
      </c>
      <c r="E41" s="1">
        <f t="shared" si="0"/>
        <v>5.6018290124981256</v>
      </c>
      <c r="F41" s="1">
        <v>-1.5693176648813447E-2</v>
      </c>
      <c r="G41" s="1">
        <f t="shared" si="1"/>
        <v>17.783267089146225</v>
      </c>
      <c r="H41" s="1">
        <v>2.1034634686536955</v>
      </c>
      <c r="I41" s="1">
        <v>15.679803620492528</v>
      </c>
      <c r="J41" s="1">
        <f t="shared" si="2"/>
        <v>5.6175221891469391</v>
      </c>
      <c r="K41" s="1">
        <v>3.7897024974435811</v>
      </c>
      <c r="L41" s="1">
        <v>1.8278196917033582</v>
      </c>
      <c r="M41" s="1">
        <v>11566.062441437165</v>
      </c>
      <c r="N41" s="1"/>
      <c r="O41" s="9">
        <v>46.86603274303058</v>
      </c>
      <c r="P41" s="7"/>
    </row>
    <row r="42" spans="1:16" x14ac:dyDescent="0.3">
      <c r="A42">
        <v>2000</v>
      </c>
      <c r="B42" s="12">
        <v>3678.9023159999983</v>
      </c>
      <c r="C42" s="12">
        <v>18318.600999999999</v>
      </c>
      <c r="D42" s="1">
        <v>90.996211277005372</v>
      </c>
      <c r="E42" s="1">
        <f t="shared" si="0"/>
        <v>-1.4190643545246138</v>
      </c>
      <c r="F42" s="1">
        <v>-5.6152616096534311</v>
      </c>
      <c r="G42" s="1">
        <f t="shared" si="1"/>
        <v>23.246845706270364</v>
      </c>
      <c r="H42" s="1">
        <v>7.7844203824151208</v>
      </c>
      <c r="I42" s="1">
        <v>15.462425323855244</v>
      </c>
      <c r="J42" s="1">
        <f t="shared" si="2"/>
        <v>4.1961972551288174</v>
      </c>
      <c r="K42" s="1">
        <v>3.1205985653598769</v>
      </c>
      <c r="L42" s="1">
        <v>1.0755986897689402</v>
      </c>
      <c r="M42" s="1">
        <v>25000</v>
      </c>
      <c r="N42" s="1"/>
      <c r="O42" s="10">
        <v>6.5918003987020999</v>
      </c>
      <c r="P42" s="7"/>
    </row>
    <row r="43" spans="1:16" x14ac:dyDescent="0.3">
      <c r="A43">
        <v>2001</v>
      </c>
      <c r="B43" s="12">
        <v>3759.8948610000034</v>
      </c>
      <c r="C43" s="12">
        <v>24468.324000000001</v>
      </c>
      <c r="D43" s="1">
        <v>22.438739789967023</v>
      </c>
      <c r="E43" s="1">
        <f t="shared" si="0"/>
        <v>0.65119670456445622</v>
      </c>
      <c r="F43" s="1">
        <v>-2.9229655729172377</v>
      </c>
      <c r="G43" s="1">
        <f t="shared" si="1"/>
        <v>19.178935587154719</v>
      </c>
      <c r="H43" s="1">
        <v>7.7298473700786339</v>
      </c>
      <c r="I43" s="1">
        <v>11.449088217076087</v>
      </c>
      <c r="J43" s="1">
        <f t="shared" si="2"/>
        <v>3.5741622774816939</v>
      </c>
      <c r="K43" s="1">
        <v>2.7162955664638084</v>
      </c>
      <c r="L43" s="1">
        <v>0.8578667110178857</v>
      </c>
      <c r="M43" s="1">
        <v>25000</v>
      </c>
      <c r="N43" s="1"/>
      <c r="O43" s="10">
        <v>5.2792976265845821</v>
      </c>
      <c r="P43" s="7"/>
    </row>
    <row r="44" spans="1:16" x14ac:dyDescent="0.3">
      <c r="A44">
        <v>2002</v>
      </c>
      <c r="B44" s="12">
        <v>3848.2668460000009</v>
      </c>
      <c r="C44" s="12">
        <v>28548.945</v>
      </c>
      <c r="D44" s="1">
        <v>9.355760983512095</v>
      </c>
      <c r="E44" s="1">
        <f t="shared" si="0"/>
        <v>0.46197707434786661</v>
      </c>
      <c r="F44" s="1">
        <v>-2.2335183212262955</v>
      </c>
      <c r="G44" s="1">
        <f t="shared" si="1"/>
        <v>17.185522659711353</v>
      </c>
      <c r="H44" s="1">
        <v>7.4790343814229621</v>
      </c>
      <c r="I44" s="1">
        <v>9.7064882782883917</v>
      </c>
      <c r="J44" s="1">
        <f t="shared" si="2"/>
        <v>2.6954953955741621</v>
      </c>
      <c r="K44" s="1">
        <v>1.9898248429145104</v>
      </c>
      <c r="L44" s="1">
        <v>0.70567055265965173</v>
      </c>
      <c r="M44" s="1">
        <v>25000</v>
      </c>
      <c r="N44" s="1"/>
      <c r="O44" s="10">
        <v>4.7845399945999345</v>
      </c>
      <c r="P44" s="7"/>
    </row>
    <row r="45" spans="1:16" x14ac:dyDescent="0.3">
      <c r="A45">
        <v>2003</v>
      </c>
      <c r="B45" s="12">
        <v>3888.3419010000007</v>
      </c>
      <c r="C45" s="12">
        <v>32432.858</v>
      </c>
      <c r="D45" s="1">
        <v>6.0698754651484776</v>
      </c>
      <c r="E45" s="1">
        <f t="shared" si="0"/>
        <v>0.80231526201648373</v>
      </c>
      <c r="F45" s="1">
        <v>-1.8129584212340029</v>
      </c>
      <c r="G45" s="1">
        <f t="shared" si="1"/>
        <v>16.64368714786545</v>
      </c>
      <c r="H45" s="1">
        <v>7.3438591771081416</v>
      </c>
      <c r="I45" s="1">
        <v>9.2998279707573097</v>
      </c>
      <c r="J45" s="1">
        <f t="shared" si="2"/>
        <v>2.6152736832504866</v>
      </c>
      <c r="K45" s="1">
        <v>1.9600276978365583</v>
      </c>
      <c r="L45" s="1">
        <v>0.65524598541392809</v>
      </c>
      <c r="M45" s="1">
        <v>25000</v>
      </c>
      <c r="N45" s="1"/>
      <c r="O45" s="10">
        <v>4.4248532101744233</v>
      </c>
      <c r="P45" s="7"/>
    </row>
    <row r="46" spans="1:16" x14ac:dyDescent="0.3">
      <c r="A46">
        <v>2004</v>
      </c>
      <c r="B46" s="12">
        <v>4139.0805729999975</v>
      </c>
      <c r="C46" s="12">
        <v>36591.661</v>
      </c>
      <c r="D46" s="1">
        <v>1.9455764427507294</v>
      </c>
      <c r="E46" s="1">
        <f t="shared" si="0"/>
        <v>0.86307461340989744</v>
      </c>
      <c r="F46" s="1">
        <v>-1.3508751714878142</v>
      </c>
      <c r="G46" s="1">
        <f t="shared" si="1"/>
        <v>15.916801148835759</v>
      </c>
      <c r="H46" s="1">
        <v>6.3815685175540056</v>
      </c>
      <c r="I46" s="1">
        <v>9.5352326312817546</v>
      </c>
      <c r="J46" s="1">
        <f t="shared" si="2"/>
        <v>2.2139497848977117</v>
      </c>
      <c r="K46" s="1">
        <v>1.6252938066954652</v>
      </c>
      <c r="L46" s="1">
        <v>0.58865597820224669</v>
      </c>
      <c r="M46" s="1">
        <v>25000</v>
      </c>
      <c r="N46" s="1"/>
      <c r="O46" s="10">
        <v>4.3570003432015829</v>
      </c>
      <c r="P46" s="7"/>
    </row>
    <row r="47" spans="1:16" x14ac:dyDescent="0.3">
      <c r="A47">
        <v>2005</v>
      </c>
      <c r="B47" s="12">
        <v>4286.5152470000012</v>
      </c>
      <c r="C47" s="12">
        <v>41507.084999999999</v>
      </c>
      <c r="D47" s="1">
        <v>3.1342192727671359</v>
      </c>
      <c r="E47" s="1">
        <f t="shared" si="0"/>
        <v>0.42960422706321988</v>
      </c>
      <c r="F47" s="1">
        <v>-1.6257460824080427</v>
      </c>
      <c r="G47" s="1">
        <f t="shared" si="1"/>
        <v>14.684991119170718</v>
      </c>
      <c r="H47" s="1">
        <v>5.8039530987941967</v>
      </c>
      <c r="I47" s="1">
        <v>8.881038020376522</v>
      </c>
      <c r="J47" s="1">
        <f t="shared" si="2"/>
        <v>2.0553503094712626</v>
      </c>
      <c r="K47" s="1">
        <v>1.5144763839715558</v>
      </c>
      <c r="L47" s="1">
        <v>0.54087392549970692</v>
      </c>
      <c r="M47" s="1">
        <v>25000</v>
      </c>
      <c r="N47" s="1"/>
      <c r="O47" s="10">
        <v>4.1812900102310797</v>
      </c>
      <c r="P47" s="7"/>
    </row>
    <row r="48" spans="1:16" x14ac:dyDescent="0.3">
      <c r="A48">
        <v>2006</v>
      </c>
      <c r="B48" s="12">
        <v>4400.8596020000032</v>
      </c>
      <c r="C48" s="12">
        <v>46802.044000000002</v>
      </c>
      <c r="D48" s="1">
        <v>2.8693946629644085</v>
      </c>
      <c r="E48" s="1">
        <f t="shared" si="0"/>
        <v>0.23670068610484574</v>
      </c>
      <c r="F48" s="1">
        <v>-1.7646157521259291</v>
      </c>
      <c r="G48" s="1">
        <f t="shared" si="1"/>
        <v>12.018648014818503</v>
      </c>
      <c r="H48" s="1">
        <v>5.0154496075010782</v>
      </c>
      <c r="I48" s="1">
        <v>7.0031984073174236</v>
      </c>
      <c r="J48" s="1">
        <f t="shared" si="2"/>
        <v>2.0013164382307749</v>
      </c>
      <c r="K48" s="1">
        <v>1.5151560474580983</v>
      </c>
      <c r="L48" s="1">
        <v>0.48616039077267648</v>
      </c>
      <c r="M48" s="1">
        <v>25000</v>
      </c>
      <c r="N48" s="1"/>
      <c r="O48" s="10">
        <v>3.9964203082200149</v>
      </c>
      <c r="P48" s="7"/>
    </row>
    <row r="49" spans="1:16" x14ac:dyDescent="0.3">
      <c r="A49">
        <v>2007</v>
      </c>
      <c r="B49" s="12">
        <v>4421.9024279999985</v>
      </c>
      <c r="C49" s="12">
        <v>51007.777000000002</v>
      </c>
      <c r="D49" s="1">
        <v>3.3197064259852027</v>
      </c>
      <c r="E49" s="1">
        <f t="shared" si="0"/>
        <v>0.19670400934523857</v>
      </c>
      <c r="F49" s="1">
        <v>-1.5254451444984978</v>
      </c>
      <c r="G49" s="1">
        <f t="shared" si="1"/>
        <v>11.296880257140948</v>
      </c>
      <c r="H49" s="1">
        <v>4.9447469705638776</v>
      </c>
      <c r="I49" s="1">
        <v>6.3521332865770708</v>
      </c>
      <c r="J49" s="1">
        <f t="shared" si="2"/>
        <v>1.7221491538437363</v>
      </c>
      <c r="K49" s="1">
        <v>1.3661544199426687</v>
      </c>
      <c r="L49" s="1">
        <v>0.35599473390106762</v>
      </c>
      <c r="M49" s="1">
        <v>25000</v>
      </c>
      <c r="N49" s="1"/>
      <c r="O49" s="10">
        <v>3.8531598513011156</v>
      </c>
      <c r="P49" s="7"/>
    </row>
    <row r="50" spans="1:16" x14ac:dyDescent="0.3">
      <c r="A50">
        <v>2008</v>
      </c>
      <c r="B50" s="12">
        <v>4624.1965790000022</v>
      </c>
      <c r="C50" s="12">
        <v>61762.635000000002</v>
      </c>
      <c r="D50" s="1">
        <v>8.8305413647254749</v>
      </c>
      <c r="E50" s="1">
        <f t="shared" si="0"/>
        <v>0.85176436462716665</v>
      </c>
      <c r="F50" s="1">
        <v>-0.36845559522396337</v>
      </c>
      <c r="G50" s="1">
        <f t="shared" si="1"/>
        <v>10.104061714014978</v>
      </c>
      <c r="H50" s="1">
        <v>4.2017601338443722</v>
      </c>
      <c r="I50" s="1">
        <v>5.9023015801706062</v>
      </c>
      <c r="J50" s="1">
        <f t="shared" si="2"/>
        <v>1.2202199598511301</v>
      </c>
      <c r="K50" s="1">
        <v>0.98586629278365479</v>
      </c>
      <c r="L50" s="1">
        <v>0.23435366706747532</v>
      </c>
      <c r="M50" s="1">
        <v>25000</v>
      </c>
      <c r="N50" s="1"/>
      <c r="O50" s="10">
        <v>3.5151102149315858</v>
      </c>
      <c r="P50" s="7"/>
    </row>
    <row r="51" spans="1:16" x14ac:dyDescent="0.3">
      <c r="A51">
        <v>2009</v>
      </c>
      <c r="B51" s="12">
        <v>4573.2470839999987</v>
      </c>
      <c r="C51" s="12">
        <v>62519.686000000002</v>
      </c>
      <c r="D51" s="1">
        <v>4.3117436393044439</v>
      </c>
      <c r="E51" s="1">
        <f t="shared" si="0"/>
        <v>4.2161801051074219</v>
      </c>
      <c r="F51" s="1">
        <v>3.4563330386970113</v>
      </c>
      <c r="G51" s="1">
        <f t="shared" si="1"/>
        <v>7.553533104515747</v>
      </c>
      <c r="H51" s="1">
        <v>3.0073762643166373</v>
      </c>
      <c r="I51" s="1">
        <v>4.5461568401991093</v>
      </c>
      <c r="J51" s="1">
        <f t="shared" si="2"/>
        <v>0.75984706641041033</v>
      </c>
      <c r="K51" s="1">
        <v>0.47130914892950682</v>
      </c>
      <c r="L51" s="1">
        <v>0.28853791748090352</v>
      </c>
      <c r="M51" s="1">
        <v>25000</v>
      </c>
      <c r="N51" s="1"/>
      <c r="O51" s="10">
        <v>3.4792412270505841</v>
      </c>
      <c r="P51" s="7"/>
    </row>
    <row r="52" spans="1:16" x14ac:dyDescent="0.3">
      <c r="A52">
        <v>2010</v>
      </c>
      <c r="B52" s="12">
        <v>4657.3023609999991</v>
      </c>
      <c r="C52" s="12">
        <v>69555.366999999998</v>
      </c>
      <c r="D52" s="1">
        <v>3.3280350744563592</v>
      </c>
      <c r="E52" s="1">
        <f t="shared" si="0"/>
        <v>1.7419228367658617</v>
      </c>
      <c r="F52" s="1">
        <v>0.98534570591699411</v>
      </c>
      <c r="G52" s="1">
        <f t="shared" si="1"/>
        <v>10.140735913605123</v>
      </c>
      <c r="H52" s="1">
        <v>3.4338692147923551</v>
      </c>
      <c r="I52" s="1">
        <v>6.7068666988127674</v>
      </c>
      <c r="J52" s="1">
        <f t="shared" si="2"/>
        <v>0.75657713084886746</v>
      </c>
      <c r="K52" s="1">
        <v>0.40228096273289737</v>
      </c>
      <c r="L52" s="1">
        <v>0.35429616811597009</v>
      </c>
      <c r="M52" s="1">
        <v>25000</v>
      </c>
      <c r="N52" s="1"/>
      <c r="O52" s="10">
        <v>3.2918917361843905</v>
      </c>
      <c r="P52" s="7"/>
    </row>
    <row r="53" spans="1:16" x14ac:dyDescent="0.3">
      <c r="A53">
        <v>2011</v>
      </c>
      <c r="B53" s="12">
        <v>4943.4227040000033</v>
      </c>
      <c r="C53" s="12">
        <v>79276.664000000004</v>
      </c>
      <c r="D53" s="1">
        <v>5.4093822756088761</v>
      </c>
      <c r="E53" s="1">
        <f t="shared" si="0"/>
        <v>1.5190757962748096</v>
      </c>
      <c r="F53" s="1">
        <v>0.71071912354700661</v>
      </c>
      <c r="G53" s="1">
        <f t="shared" si="1"/>
        <v>9.347536215447068</v>
      </c>
      <c r="H53" s="1">
        <v>3.6630799448981386</v>
      </c>
      <c r="I53" s="1">
        <v>5.6844562705489299</v>
      </c>
      <c r="J53" s="1">
        <f t="shared" si="2"/>
        <v>0.80835667272780298</v>
      </c>
      <c r="K53" s="1">
        <v>0.40977380178358663</v>
      </c>
      <c r="L53" s="1">
        <v>0.39858287094421635</v>
      </c>
      <c r="M53" s="1">
        <v>25000</v>
      </c>
      <c r="N53" s="1"/>
      <c r="O53" s="10">
        <v>3.212608523715645</v>
      </c>
      <c r="P53" s="7"/>
    </row>
    <row r="54" spans="1:16" x14ac:dyDescent="0.3">
      <c r="A54">
        <v>2012</v>
      </c>
      <c r="B54" s="12">
        <v>5140.2629069999994</v>
      </c>
      <c r="C54" s="12">
        <v>87924.543999999994</v>
      </c>
      <c r="D54" s="1">
        <v>4.1639096100438699</v>
      </c>
      <c r="E54" s="1">
        <f t="shared" si="0"/>
        <v>1.9295606539002867</v>
      </c>
      <c r="F54" s="1">
        <v>1.0110915291875089</v>
      </c>
      <c r="G54" s="1">
        <f t="shared" si="1"/>
        <v>12.509457490135036</v>
      </c>
      <c r="H54" s="1">
        <v>3.6598238770224092</v>
      </c>
      <c r="I54" s="1">
        <v>8.8496336131126263</v>
      </c>
      <c r="J54" s="1">
        <f t="shared" si="2"/>
        <v>0.91846912471277786</v>
      </c>
      <c r="K54" s="1">
        <v>0.50560171230458695</v>
      </c>
      <c r="L54" s="1">
        <v>0.41286741240819091</v>
      </c>
      <c r="M54" s="1">
        <v>25000</v>
      </c>
      <c r="N54" s="1"/>
      <c r="O54" s="10">
        <v>3.1240065528617689</v>
      </c>
      <c r="P54" s="7"/>
    </row>
    <row r="55" spans="1:16" x14ac:dyDescent="0.3">
      <c r="A55">
        <v>2013</v>
      </c>
      <c r="B55" s="12">
        <v>5311.2121210000032</v>
      </c>
      <c r="C55" s="12">
        <v>95129.659</v>
      </c>
      <c r="D55" s="1">
        <v>2.7003420115437882</v>
      </c>
      <c r="E55" s="1">
        <f t="shared" si="0"/>
        <v>5.7257169945610915</v>
      </c>
      <c r="F55" s="1">
        <v>4.5124032108825078</v>
      </c>
      <c r="G55" s="1">
        <f t="shared" si="1"/>
        <v>14.556013663246112</v>
      </c>
      <c r="H55" s="1">
        <v>4.1207823123169556</v>
      </c>
      <c r="I55" s="1">
        <v>10.435231350929158</v>
      </c>
      <c r="J55" s="1">
        <f t="shared" si="2"/>
        <v>1.2133137836785841</v>
      </c>
      <c r="K55" s="1">
        <v>0.67057950875236494</v>
      </c>
      <c r="L55" s="1">
        <v>0.54273427492621928</v>
      </c>
      <c r="M55" s="1">
        <v>25000</v>
      </c>
      <c r="N55" s="1"/>
      <c r="O55" s="10">
        <v>3.0750923582617307</v>
      </c>
      <c r="P55" s="7"/>
    </row>
    <row r="56" spans="1:16" x14ac:dyDescent="0.3">
      <c r="A56">
        <v>2014</v>
      </c>
      <c r="B56" s="12">
        <v>5428.7140309999995</v>
      </c>
      <c r="C56" s="12">
        <v>101726.33100000001</v>
      </c>
      <c r="D56" s="1">
        <v>3.6673572119306774</v>
      </c>
      <c r="E56" s="1">
        <f t="shared" si="0"/>
        <v>6.2913142502783614</v>
      </c>
      <c r="F56" s="1">
        <v>4.9310773625863442</v>
      </c>
      <c r="G56" s="1">
        <f t="shared" si="1"/>
        <v>17.435352832506354</v>
      </c>
      <c r="H56" s="1">
        <v>5.0904664333301168</v>
      </c>
      <c r="I56" s="1">
        <v>12.344886399176236</v>
      </c>
      <c r="J56" s="1">
        <f t="shared" si="2"/>
        <v>1.3602368876920174</v>
      </c>
      <c r="K56" s="1">
        <v>0.69346057511894332</v>
      </c>
      <c r="L56" s="1">
        <v>0.66677631257307413</v>
      </c>
      <c r="M56" s="1">
        <v>25000</v>
      </c>
      <c r="N56" s="1"/>
      <c r="O56" s="10">
        <v>3.03203239805373</v>
      </c>
      <c r="P56" s="7"/>
    </row>
    <row r="57" spans="1:16" x14ac:dyDescent="0.3">
      <c r="A57">
        <v>2015</v>
      </c>
      <c r="B57" s="12">
        <v>5352.8764569999985</v>
      </c>
      <c r="C57" s="12">
        <v>99290.381000000023</v>
      </c>
      <c r="D57" s="1">
        <v>3.3801251333493765</v>
      </c>
      <c r="E57" s="1">
        <f t="shared" si="0"/>
        <v>3.8089850212571914</v>
      </c>
      <c r="F57" s="1">
        <v>2.0599022827078421</v>
      </c>
      <c r="G57" s="1">
        <f t="shared" si="1"/>
        <v>18.582216672286133</v>
      </c>
      <c r="H57" s="1">
        <v>5.9465477375984905</v>
      </c>
      <c r="I57" s="1">
        <v>12.635668934687642</v>
      </c>
      <c r="J57" s="1">
        <f t="shared" si="2"/>
        <v>1.7490827385493495</v>
      </c>
      <c r="K57" s="1">
        <v>0.9617346518188904</v>
      </c>
      <c r="L57" s="1">
        <v>0.78734808673045908</v>
      </c>
      <c r="M57" s="1">
        <v>25000</v>
      </c>
      <c r="N57" s="1"/>
      <c r="O57" s="10">
        <v>3.1134315031713515</v>
      </c>
      <c r="P57" s="7"/>
    </row>
    <row r="58" spans="1:16" x14ac:dyDescent="0.3">
      <c r="A58">
        <v>2016</v>
      </c>
      <c r="B58" s="12">
        <v>5459.9339861399985</v>
      </c>
      <c r="C58" s="12">
        <v>99937.695999999982</v>
      </c>
      <c r="D58" s="1">
        <v>1.1197914471599013</v>
      </c>
      <c r="E58" s="1">
        <f t="shared" si="0"/>
        <v>5.4678054107176628</v>
      </c>
      <c r="F58" s="1">
        <v>3.6115446630016979</v>
      </c>
      <c r="G58" s="1">
        <f t="shared" si="1"/>
        <v>20.017650399471464</v>
      </c>
      <c r="H58" s="1">
        <v>7.5525191584730669</v>
      </c>
      <c r="I58" s="1">
        <v>12.465131240998396</v>
      </c>
      <c r="J58" s="1">
        <f t="shared" si="2"/>
        <v>1.8562607477159649</v>
      </c>
      <c r="K58" s="1">
        <v>1.065006705777968</v>
      </c>
      <c r="L58" s="1">
        <v>0.79125404193799698</v>
      </c>
      <c r="M58" s="1">
        <v>25000</v>
      </c>
      <c r="N58" s="1"/>
      <c r="O58" s="10">
        <v>3.094004982544623</v>
      </c>
      <c r="P58" s="7"/>
    </row>
    <row r="59" spans="1:16" x14ac:dyDescent="0.3">
      <c r="A59">
        <v>2017</v>
      </c>
      <c r="B59" s="12"/>
      <c r="C59" s="12">
        <v>104295.86200000001</v>
      </c>
      <c r="D59" s="1">
        <v>-0.19670054309902651</v>
      </c>
      <c r="E59" s="1">
        <f t="shared" si="0"/>
        <v>5.8748195801471681</v>
      </c>
      <c r="F59" s="1">
        <v>3.5101075406730735</v>
      </c>
      <c r="G59" s="1">
        <f t="shared" si="1"/>
        <v>22.998999201618965</v>
      </c>
      <c r="H59" s="1">
        <v>8.822312973597759</v>
      </c>
      <c r="I59" s="1">
        <v>14.176686228021207</v>
      </c>
      <c r="J59" s="1">
        <f t="shared" si="2"/>
        <v>2.364712039474095</v>
      </c>
      <c r="K59" s="1">
        <v>1.5321625741968554</v>
      </c>
      <c r="L59" s="1">
        <v>0.83254946527723961</v>
      </c>
      <c r="M59" s="1">
        <v>25000</v>
      </c>
      <c r="N59" s="1"/>
      <c r="O59" s="10">
        <v>3.0994254263377172</v>
      </c>
      <c r="P59" s="7"/>
    </row>
    <row r="60" spans="1:16" x14ac:dyDescent="0.3">
      <c r="F60" s="1"/>
    </row>
    <row r="62" spans="1:16" x14ac:dyDescent="0.3">
      <c r="C62" s="3"/>
    </row>
    <row r="63" spans="1:16" x14ac:dyDescent="0.3">
      <c r="C63" s="3"/>
    </row>
    <row r="64" spans="1:16" x14ac:dyDescent="0.3">
      <c r="C64" s="3"/>
    </row>
    <row r="65" spans="3:3" x14ac:dyDescent="0.3">
      <c r="C65" s="3"/>
    </row>
    <row r="66" spans="3:3" x14ac:dyDescent="0.3">
      <c r="C66" s="3"/>
    </row>
    <row r="67" spans="3:3" x14ac:dyDescent="0.3">
      <c r="C67" s="3"/>
    </row>
    <row r="68" spans="3:3" x14ac:dyDescent="0.3">
      <c r="C68" s="3"/>
    </row>
    <row r="69" spans="3:3" x14ac:dyDescent="0.3">
      <c r="C6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2BDD-7405-4426-A826-96F6C3D37340}">
  <dimension ref="A1:X79"/>
  <sheetViews>
    <sheetView workbookViewId="0"/>
  </sheetViews>
  <sheetFormatPr defaultRowHeight="14.4" x14ac:dyDescent="0.3"/>
  <cols>
    <col min="1" max="1" width="5" bestFit="1" customWidth="1"/>
    <col min="2" max="2" width="12.5546875" bestFit="1" customWidth="1"/>
    <col min="3" max="3" width="8" bestFit="1" customWidth="1"/>
    <col min="4" max="4" width="19.21875" style="7" bestFit="1" customWidth="1"/>
    <col min="5" max="5" width="25.44140625" bestFit="1" customWidth="1"/>
    <col min="6" max="6" width="10.21875" bestFit="1" customWidth="1"/>
    <col min="7" max="7" width="18.5546875" style="7" bestFit="1" customWidth="1"/>
    <col min="8" max="8" width="12.77734375" bestFit="1" customWidth="1"/>
    <col min="9" max="9" width="19.109375" style="7" bestFit="1" customWidth="1"/>
    <col min="10" max="10" width="17.44140625" style="7" bestFit="1" customWidth="1"/>
    <col min="11" max="13" width="8.88671875" style="7"/>
    <col min="14" max="14" width="10.88671875" customWidth="1"/>
    <col min="15" max="15" width="12.77734375" bestFit="1" customWidth="1"/>
    <col min="16" max="16" width="10.6640625" bestFit="1" customWidth="1"/>
    <col min="18" max="18" width="12.88671875" customWidth="1"/>
    <col min="22" max="22" width="16.88671875" bestFit="1" customWidth="1"/>
    <col min="23" max="23" width="11.77734375" customWidth="1"/>
    <col min="24" max="24" width="12.109375" customWidth="1"/>
  </cols>
  <sheetData>
    <row r="1" spans="1:24" x14ac:dyDescent="0.3">
      <c r="A1" s="2" t="s">
        <v>0</v>
      </c>
      <c r="B1" t="s">
        <v>7</v>
      </c>
      <c r="C1" t="s">
        <v>34</v>
      </c>
      <c r="D1" s="7" t="s">
        <v>35</v>
      </c>
      <c r="E1" t="s">
        <v>39</v>
      </c>
      <c r="F1" t="s">
        <v>32</v>
      </c>
      <c r="G1" s="7" t="s">
        <v>40</v>
      </c>
      <c r="H1" t="s">
        <v>33</v>
      </c>
      <c r="I1" s="7" t="s">
        <v>36</v>
      </c>
      <c r="J1" s="7" t="s">
        <v>37</v>
      </c>
    </row>
    <row r="2" spans="1:24" x14ac:dyDescent="0.3">
      <c r="A2">
        <v>1960</v>
      </c>
      <c r="B2" s="4">
        <v>2.7811619125232424E-2</v>
      </c>
      <c r="C2" s="4">
        <f>Data!O2*Data!H2/100</f>
        <v>9.6187664345106963E-2</v>
      </c>
      <c r="D2" s="8">
        <v>1.2102756414658453E-2</v>
      </c>
      <c r="E2" s="8">
        <v>-1.7753416581650361E-3</v>
      </c>
      <c r="F2" s="8">
        <v>7.2185226687541881E-3</v>
      </c>
      <c r="G2" s="8">
        <v>-1.778722194584607E-2</v>
      </c>
      <c r="H2" s="8">
        <f>Data!F2/100</f>
        <v>8.3860422144836945E-3</v>
      </c>
      <c r="I2" s="8">
        <f>Data!L2/100</f>
        <v>2.4850410837084841E-3</v>
      </c>
      <c r="J2" s="8">
        <f>Data!K2/100</f>
        <v>2.3149859048160523E-3</v>
      </c>
    </row>
    <row r="3" spans="1:24" x14ac:dyDescent="0.3">
      <c r="A3">
        <v>1961</v>
      </c>
      <c r="B3" s="4">
        <f>(Data!I3-Data!I2)/100</f>
        <v>6.1705259802255427E-3</v>
      </c>
      <c r="C3" s="4">
        <f>Data!O3*Data!H3/100</f>
        <v>0.11787303721769345</v>
      </c>
      <c r="D3" s="4">
        <f>C3-C2*Data!O3/Data!O2</f>
        <v>5.5451526638482795E-3</v>
      </c>
      <c r="E3" s="8">
        <f>Data!N3/Data!C3-Data!N2/Data!C2</f>
        <v>-3.8947129234527672E-3</v>
      </c>
      <c r="F3" s="8">
        <f>Data!N2/Data!C2-Data!N2/Data!C3</f>
        <v>5.3858929314709453E-3</v>
      </c>
      <c r="G3" s="4">
        <v>1.1362154216223436E-2</v>
      </c>
      <c r="H3" s="8">
        <f>Data!F3/100</f>
        <v>-8.0181745289323032E-4</v>
      </c>
      <c r="I3" s="8">
        <f>Data!L3/100</f>
        <v>4.2072827467462695E-3</v>
      </c>
      <c r="J3" s="8">
        <f>Data!K3/100</f>
        <v>3.3096101162635311E-3</v>
      </c>
      <c r="L3" s="4"/>
      <c r="M3" s="4"/>
    </row>
    <row r="4" spans="1:24" x14ac:dyDescent="0.3">
      <c r="A4">
        <v>1962</v>
      </c>
      <c r="B4" s="4">
        <f>(Data!I4-Data!I3)/100</f>
        <v>3.1238747076508576E-3</v>
      </c>
      <c r="C4" s="4">
        <f>Data!O4*Data!H4/100</f>
        <v>0.13034989777610884</v>
      </c>
      <c r="D4" s="4">
        <f>C4-C3*Data!O4/Data!O3</f>
        <v>5.0219535331430531E-3</v>
      </c>
      <c r="E4" s="8">
        <f>Data!N4/Data!C4-Data!N3/Data!C3</f>
        <v>5.8828357838078271E-3</v>
      </c>
      <c r="F4" s="8">
        <f>Data!N3/Data!C3-Data!N3/Data!C4</f>
        <v>5.4575697738339229E-3</v>
      </c>
      <c r="G4" s="4">
        <v>-4.7264989360370406E-4</v>
      </c>
      <c r="H4" s="8">
        <f>Data!F4/100</f>
        <v>-1.8149956189760861E-3</v>
      </c>
      <c r="I4" s="8">
        <f>Data!L4/100</f>
        <v>4.5609324934791249E-3</v>
      </c>
      <c r="J4" s="8">
        <f>Data!K4/100</f>
        <v>4.5826135936913254E-3</v>
      </c>
      <c r="L4" s="4"/>
      <c r="M4" s="4"/>
    </row>
    <row r="5" spans="1:24" x14ac:dyDescent="0.3">
      <c r="A5">
        <v>1963</v>
      </c>
      <c r="B5" s="4">
        <f>(Data!I5-Data!I4)/100</f>
        <v>5.8196393401866156E-3</v>
      </c>
      <c r="C5" s="4">
        <f>Data!O5*Data!H5/100</f>
        <v>0.11416677449965494</v>
      </c>
      <c r="D5" s="4">
        <f>C5-C4*Data!O5/Data!O4</f>
        <v>-2.8731655213562052E-3</v>
      </c>
      <c r="E5" s="8">
        <f>Data!N5/Data!C5-Data!N4/Data!C4</f>
        <v>1.7338203167726884E-3</v>
      </c>
      <c r="F5" s="8">
        <f>Data!N4/Data!C4-Data!N4/Data!C5</f>
        <v>7.4643623379316987E-3</v>
      </c>
      <c r="G5" s="4">
        <v>-2.1032321141016825E-3</v>
      </c>
      <c r="H5" s="8">
        <f>Data!F5/100</f>
        <v>6.6712675408327534E-3</v>
      </c>
      <c r="I5" s="8">
        <f>Data!L5/100</f>
        <v>4.6579861527553572E-3</v>
      </c>
      <c r="J5" s="8">
        <f>Data!K5/100</f>
        <v>4.7661857315389926E-3</v>
      </c>
      <c r="L5" s="4"/>
      <c r="M5" s="4"/>
    </row>
    <row r="6" spans="1:24" x14ac:dyDescent="0.3">
      <c r="A6">
        <v>1964</v>
      </c>
      <c r="B6" s="4">
        <f>(Data!I6-Data!I5)/100</f>
        <v>1.5415935175330162E-2</v>
      </c>
      <c r="C6" s="4">
        <f>Data!O6*Data!H6/100</f>
        <v>0.10379830832084862</v>
      </c>
      <c r="D6" s="4">
        <f>C6-C5*Data!O6/Data!O5</f>
        <v>-2.0548093423518599E-3</v>
      </c>
      <c r="E6" s="8">
        <f>Data!N6/Data!C6-Data!N5/Data!C5</f>
        <v>-1.3623551202682077E-3</v>
      </c>
      <c r="F6" s="8">
        <f>Data!N5/Data!C5-Data!N5/Data!C6</f>
        <v>9.5397069826435865E-3</v>
      </c>
      <c r="G6" s="4">
        <v>-8.5569561398977107E-3</v>
      </c>
      <c r="H6" s="8">
        <f>Data!F6/100</f>
        <v>6.9742212119646638E-3</v>
      </c>
      <c r="I6" s="8">
        <f>Data!L6/100</f>
        <v>4.8875912101972261E-3</v>
      </c>
      <c r="J6" s="8">
        <f>Data!K6/100</f>
        <v>4.0612622909886164E-3</v>
      </c>
      <c r="L6" s="4"/>
      <c r="M6" s="4"/>
    </row>
    <row r="7" spans="1:24" x14ac:dyDescent="0.3">
      <c r="A7">
        <v>1965</v>
      </c>
      <c r="B7" s="4">
        <f>(Data!I7-Data!I6)/100</f>
        <v>1.4134173336889867E-2</v>
      </c>
      <c r="C7" s="4">
        <f>Data!O7*Data!H7/100</f>
        <v>0.10669361698277108</v>
      </c>
      <c r="D7" s="4">
        <f>C7-C6*Data!O7/Data!O6</f>
        <v>4.5776876197701905E-3</v>
      </c>
      <c r="E7" s="8">
        <f>Data!N7/Data!C7-Data!N6/Data!C6</f>
        <v>-1.3060526195651651E-3</v>
      </c>
      <c r="F7" s="8">
        <f>Data!N6/Data!C6-Data!N6/Data!C7</f>
        <v>6.0838143106032444E-3</v>
      </c>
      <c r="G7" s="4">
        <v>1.2463587664687999E-2</v>
      </c>
      <c r="H7" s="8">
        <f>Data!F7/100</f>
        <v>6.3220887022827103E-3</v>
      </c>
      <c r="I7" s="8">
        <f>Data!L7/100</f>
        <v>6.0034836882599486E-3</v>
      </c>
      <c r="J7" s="8">
        <f>Data!K7/100</f>
        <v>3.9844089329665556E-3</v>
      </c>
      <c r="L7" s="4"/>
      <c r="M7" s="4"/>
    </row>
    <row r="8" spans="1:24" x14ac:dyDescent="0.3">
      <c r="A8">
        <v>1966</v>
      </c>
      <c r="B8" s="4">
        <f>(Data!I8-Data!I7)/100</f>
        <v>2.1065707377557405E-2</v>
      </c>
      <c r="C8" s="4">
        <f>Data!O8*Data!H8/100</f>
        <v>0.11584963415353751</v>
      </c>
      <c r="D8" s="4">
        <f>C8-C7*Data!O8/Data!O7</f>
        <v>9.0841494057580796E-3</v>
      </c>
      <c r="E8" s="8">
        <f>Data!N8/Data!C8-Data!N7/Data!C7</f>
        <v>3.2819447858498246E-3</v>
      </c>
      <c r="F8" s="8">
        <f>Data!N7/Data!C7-Data!N7/Data!C8</f>
        <v>7.5606822277809044E-3</v>
      </c>
      <c r="G8" s="4">
        <v>-6.215038059833599E-3</v>
      </c>
      <c r="H8" s="8">
        <f>Data!F8/100</f>
        <v>1.1063905115949676E-3</v>
      </c>
      <c r="I8" s="8">
        <f>Data!L8/100</f>
        <v>6.7218076405699536E-3</v>
      </c>
      <c r="J8" s="8">
        <f>Data!K8/100</f>
        <v>4.1913760547589544E-3</v>
      </c>
      <c r="L8" s="4"/>
      <c r="M8" s="4"/>
    </row>
    <row r="9" spans="1:24" x14ac:dyDescent="0.3">
      <c r="A9">
        <v>1967</v>
      </c>
      <c r="B9" s="4">
        <f>(Data!I9-Data!I8)/100</f>
        <v>-7.631504564420695E-3</v>
      </c>
      <c r="C9" s="4">
        <f>Data!O9*Data!H9/100</f>
        <v>0.12085098281031251</v>
      </c>
      <c r="D9" s="4">
        <f>C9-C8*Data!O9/Data!O8</f>
        <v>5.9934341267962599E-3</v>
      </c>
      <c r="E9" s="8">
        <f>Data!N9/Data!C9-Data!N8/Data!C8</f>
        <v>-6.7912474832794167E-3</v>
      </c>
      <c r="F9" s="8">
        <f>Data!N8/Data!C8-Data!N8/Data!C9</f>
        <v>9.8818251835726262E-3</v>
      </c>
      <c r="G9" s="4">
        <v>-2.0376416514779339E-3</v>
      </c>
      <c r="H9" s="8">
        <f>Data!F9/100</f>
        <v>-1.0856644742055626E-2</v>
      </c>
      <c r="I9" s="8">
        <f>Data!L9/100</f>
        <v>7.7683726350039764E-3</v>
      </c>
      <c r="J9" s="8">
        <f>Data!K9/100</f>
        <v>4.3134038949203587E-3</v>
      </c>
      <c r="L9" s="4"/>
      <c r="M9" s="4"/>
    </row>
    <row r="10" spans="1:24" x14ac:dyDescent="0.3">
      <c r="A10">
        <v>1968</v>
      </c>
      <c r="B10" s="4">
        <f>(Data!I10-Data!I9)/100</f>
        <v>1.7857491211609452E-2</v>
      </c>
      <c r="C10" s="4">
        <f>Data!O10*Data!H10/100</f>
        <v>0.14222039617685689</v>
      </c>
      <c r="D10" s="4">
        <f>C10-C9*Data!O10/Data!O9</f>
        <v>1.1550281366697224E-2</v>
      </c>
      <c r="E10" s="8">
        <f>Data!N10/Data!C10-Data!N9/Data!C9</f>
        <v>5.1635989945975486E-3</v>
      </c>
      <c r="F10" s="8">
        <f>Data!N9/Data!C9-Data!N9/Data!C10</f>
        <v>6.9478850269988346E-3</v>
      </c>
      <c r="G10" s="4">
        <v>5.3214650518021321E-3</v>
      </c>
      <c r="H10" s="8">
        <f>Data!F10/100</f>
        <v>1.3315336349044211E-2</v>
      </c>
      <c r="I10" s="8">
        <f>Data!L10/100</f>
        <v>7.5393896877714263E-3</v>
      </c>
      <c r="J10" s="8">
        <f>Data!K10/100</f>
        <v>5.5861514421907685E-3</v>
      </c>
      <c r="L10" s="4"/>
      <c r="M10" s="4"/>
      <c r="P10" s="7"/>
      <c r="W10" s="7"/>
      <c r="X10" s="7"/>
    </row>
    <row r="11" spans="1:24" x14ac:dyDescent="0.3">
      <c r="A11">
        <v>1969</v>
      </c>
      <c r="B11" s="4">
        <f>(Data!I11-Data!I10)/100</f>
        <v>5.9024774859554444E-2</v>
      </c>
      <c r="C11" s="4">
        <f>Data!O11*Data!H11/100</f>
        <v>0.13450129309868189</v>
      </c>
      <c r="D11" s="4">
        <f>C11-C10*Data!O11/Data!O10</f>
        <v>-2.7879911466707763E-4</v>
      </c>
      <c r="E11" s="8">
        <f>Data!N11/Data!C11-Data!N10/Data!C10</f>
        <v>6.8853994236875576E-3</v>
      </c>
      <c r="F11" s="8">
        <f>Data!N10/Data!C10-Data!N10/Data!C11</f>
        <v>8.4078595996670141E-3</v>
      </c>
      <c r="G11" s="4">
        <v>-1.3840034501061575E-2</v>
      </c>
      <c r="H11" s="8">
        <f>Data!F11/100</f>
        <v>5.5400743099787682E-3</v>
      </c>
      <c r="I11" s="8">
        <f>Data!L11/100</f>
        <v>8.4847466692803981E-3</v>
      </c>
      <c r="J11" s="8">
        <f>Data!K11/100</f>
        <v>4.905419265304317E-3</v>
      </c>
      <c r="L11" s="4"/>
      <c r="M11" s="4"/>
      <c r="U11" s="6"/>
      <c r="V11" s="6"/>
    </row>
    <row r="12" spans="1:24" x14ac:dyDescent="0.3">
      <c r="A12">
        <v>1970</v>
      </c>
      <c r="B12" s="4">
        <f>(Data!I12-Data!I11)/100</f>
        <v>9.7863758627482148E-3</v>
      </c>
      <c r="C12" s="4">
        <f>Data!O12*Data!H12/100</f>
        <v>0.15725401508228865</v>
      </c>
      <c r="D12" s="4">
        <f>C12-C11*Data!O12/Data!O11</f>
        <v>6.4354169248026505E-4</v>
      </c>
      <c r="E12" s="8">
        <f>Data!N12/Data!C12-Data!N11/Data!C11</f>
        <v>1.5168392208560838E-2</v>
      </c>
      <c r="F12" s="8">
        <f>Data!N11/Data!C11-Data!N11/Data!C12</f>
        <v>1.3872985329347151E-2</v>
      </c>
      <c r="G12" s="4">
        <v>-7.7220080527713479E-3</v>
      </c>
      <c r="H12" s="8">
        <f>Data!F12/100</f>
        <v>-1.3078614466432503E-2</v>
      </c>
      <c r="I12" s="8">
        <f>Data!L12/100</f>
        <v>1.1279391337785596E-2</v>
      </c>
      <c r="J12" s="8">
        <f>Data!K12/100</f>
        <v>5.4864026195303502E-3</v>
      </c>
      <c r="L12" s="4"/>
      <c r="M12" s="4"/>
      <c r="U12" s="6"/>
      <c r="V12" s="6"/>
    </row>
    <row r="13" spans="1:24" x14ac:dyDescent="0.3">
      <c r="A13">
        <v>1971</v>
      </c>
      <c r="B13" s="4">
        <f>(Data!I13-Data!I12)/100</f>
        <v>-2.0901766162965459E-2</v>
      </c>
      <c r="C13" s="4">
        <f>Data!O13*Data!H13/100</f>
        <v>0.15558313357304571</v>
      </c>
      <c r="D13" s="4">
        <f>C13-C12*Data!O13/Data!O12</f>
        <v>-3.9750554720482667E-3</v>
      </c>
      <c r="E13" s="8">
        <f>Data!N13/Data!C13-Data!N12/Data!C12</f>
        <v>-6.05390496480325E-3</v>
      </c>
      <c r="F13" s="8">
        <f>Data!N12/Data!C12-Data!N12/Data!C13</f>
        <v>1.4418867010348599E-2</v>
      </c>
      <c r="G13" s="4">
        <v>6.2629095085896935E-3</v>
      </c>
      <c r="H13" s="8">
        <f>Data!F13/100</f>
        <v>3.403415900918897E-2</v>
      </c>
      <c r="I13" s="8">
        <f>Data!L13/100</f>
        <v>1.3209149021174591E-2</v>
      </c>
      <c r="J13" s="8">
        <f>Data!K13/100</f>
        <v>5.9598377779997332E-3</v>
      </c>
      <c r="L13" s="4"/>
      <c r="M13" s="4"/>
      <c r="U13" s="6"/>
      <c r="V13" s="6"/>
    </row>
    <row r="14" spans="1:24" x14ac:dyDescent="0.3">
      <c r="A14">
        <v>1972</v>
      </c>
      <c r="B14" s="4">
        <f>(Data!I14-Data!I13)/100</f>
        <v>-1.3411096764763215E-2</v>
      </c>
      <c r="C14" s="4">
        <f>Data!O14*Data!H14/100</f>
        <v>0.17697029119272717</v>
      </c>
      <c r="D14" s="4">
        <f>C14-C13*Data!O14/Data!O13</f>
        <v>1.7297072880588349E-2</v>
      </c>
      <c r="E14" s="8">
        <f>Data!N14/Data!C14-Data!N13/Data!C13</f>
        <v>8.0277234829248673E-3</v>
      </c>
      <c r="F14" s="8">
        <f>Data!N13/Data!C13-Data!N13/Data!C14</f>
        <v>1.5809746373452768E-2</v>
      </c>
      <c r="G14" s="4">
        <v>-1.8367698841204462E-2</v>
      </c>
      <c r="H14" s="8">
        <f>Data!F14/100</f>
        <v>9.1551249493160326E-3</v>
      </c>
      <c r="I14" s="8">
        <f>Data!L14/100</f>
        <v>9.475234213278132E-3</v>
      </c>
      <c r="J14" s="8">
        <f>Data!K14/100</f>
        <v>6.3787812906805517E-3</v>
      </c>
      <c r="L14" s="4"/>
      <c r="M14" s="4"/>
      <c r="U14" s="6"/>
      <c r="V14" s="6"/>
    </row>
    <row r="15" spans="1:24" x14ac:dyDescent="0.3">
      <c r="A15">
        <v>1973</v>
      </c>
      <c r="B15" s="4">
        <f>(Data!I15-Data!I14)/100</f>
        <v>-3.9637673000579736E-2</v>
      </c>
      <c r="C15" s="4">
        <f>Data!O15*Data!H15/100</f>
        <v>0.1462523595644046</v>
      </c>
      <c r="D15" s="4">
        <f>C15-C14*Data!O15/Data!O14</f>
        <v>-2.6326338543457034E-2</v>
      </c>
      <c r="E15" s="8">
        <f>Data!N15/Data!C15-Data!N14/Data!C14</f>
        <v>4.0628490622438562E-3</v>
      </c>
      <c r="F15" s="8">
        <f>Data!N14/Data!C14-Data!N14/Data!C15</f>
        <v>2.8847851736419156E-2</v>
      </c>
      <c r="G15" s="4">
        <v>-1.740473091323981E-2</v>
      </c>
      <c r="H15" s="8">
        <f>Data!F15/100</f>
        <v>-1.0445290780825661E-2</v>
      </c>
      <c r="I15" s="8">
        <f>Data!L15/100</f>
        <v>8.2116055215414024E-3</v>
      </c>
      <c r="J15" s="8">
        <f>Data!K15/100</f>
        <v>6.8693079860943709E-3</v>
      </c>
      <c r="L15" s="4"/>
      <c r="M15" s="4"/>
      <c r="U15" s="6"/>
      <c r="V15" s="6"/>
    </row>
    <row r="16" spans="1:24" x14ac:dyDescent="0.3">
      <c r="A16">
        <v>1974</v>
      </c>
      <c r="B16" s="4">
        <f>(Data!I16-Data!I15)/100</f>
        <v>-3.4774153583337949E-2</v>
      </c>
      <c r="C16" s="4">
        <f>Data!O16*Data!H16/100</f>
        <v>0.10126807293856384</v>
      </c>
      <c r="D16" s="4">
        <f>C16-C15*Data!O16/Data!O15</f>
        <v>-1.4932962952020845E-2</v>
      </c>
      <c r="E16" s="8">
        <f>Data!N16/Data!C16-Data!N15/Data!C15</f>
        <v>-2.0259594250454913E-2</v>
      </c>
      <c r="F16" s="8">
        <f>Data!N15/Data!C15-Data!N15/Data!C16</f>
        <v>3.9782464360304748E-2</v>
      </c>
      <c r="G16" s="4">
        <v>4.0184987548914988E-3</v>
      </c>
      <c r="H16" s="8">
        <f>Data!F16/100</f>
        <v>-3.4906158705518366E-2</v>
      </c>
      <c r="I16" s="8">
        <f>Data!L16/100</f>
        <v>6.6190183586128095E-3</v>
      </c>
      <c r="J16" s="8">
        <f>Data!K16/100</f>
        <v>5.2083791490141543E-3</v>
      </c>
      <c r="L16" s="4"/>
      <c r="M16" s="4"/>
    </row>
    <row r="17" spans="1:19" x14ac:dyDescent="0.3">
      <c r="A17">
        <v>1975</v>
      </c>
      <c r="B17" s="4">
        <f>(Data!I17-Data!I16)/100</f>
        <v>-1.7284458096165575E-2</v>
      </c>
      <c r="C17" s="4">
        <f>Data!O17*Data!H17/100</f>
        <v>0.1062361385047336</v>
      </c>
      <c r="D17" s="4">
        <f>C17-C16*Data!O17/Data!O16</f>
        <v>5.0969370433078115E-3</v>
      </c>
      <c r="E17" s="8">
        <f>Data!N17/Data!C17-Data!N16/Data!C16</f>
        <v>-8.0350196155390685E-3</v>
      </c>
      <c r="F17" s="8">
        <f>Data!N16/Data!C16-Data!N16/Data!C17</f>
        <v>1.3984527690534418E-2</v>
      </c>
      <c r="G17" s="4">
        <v>-6.0817523668089887E-3</v>
      </c>
      <c r="H17" s="8">
        <f>Data!F17/100</f>
        <v>6.1815481715240391E-3</v>
      </c>
      <c r="I17" s="8">
        <f>Data!L17/100</f>
        <v>5.6246519398552072E-3</v>
      </c>
      <c r="J17" s="8">
        <f>Data!K17/100</f>
        <v>4.6776481576016335E-3</v>
      </c>
      <c r="L17" s="4"/>
      <c r="M17" s="4"/>
      <c r="N17" s="5"/>
    </row>
    <row r="18" spans="1:19" x14ac:dyDescent="0.3">
      <c r="A18">
        <v>1976</v>
      </c>
      <c r="B18" s="4">
        <f>(Data!I18-Data!I17)/100</f>
        <v>-8.6323754580067032E-3</v>
      </c>
      <c r="C18" s="4">
        <f>Data!O18*Data!H18/100</f>
        <v>0.12644357913321749</v>
      </c>
      <c r="D18" s="4">
        <f>C18-C17*Data!O18/Data!O17</f>
        <v>2.1569290599054505E-2</v>
      </c>
      <c r="E18" s="8">
        <f>Data!N18/Data!C18-Data!N17/Data!C17</f>
        <v>1.8055798131193512E-2</v>
      </c>
      <c r="F18" s="8">
        <f>Data!N17/Data!C17-Data!N17/Data!C18</f>
        <v>1.7531390480906128E-2</v>
      </c>
      <c r="G18" s="4">
        <v>3.5501643932497225E-3</v>
      </c>
      <c r="H18" s="8">
        <f>Data!F18/100</f>
        <v>2.9192027867853413E-2</v>
      </c>
      <c r="I18" s="8">
        <f>Data!L18/100</f>
        <v>5.5299331141423335E-3</v>
      </c>
      <c r="J18" s="8">
        <f>Data!K18/100</f>
        <v>4.5343089088351026E-3</v>
      </c>
      <c r="L18" s="4"/>
      <c r="M18" s="4"/>
    </row>
    <row r="19" spans="1:19" x14ac:dyDescent="0.3">
      <c r="A19">
        <v>1977</v>
      </c>
      <c r="B19" s="4">
        <f>(Data!I19-Data!I18)/100</f>
        <v>-4.5157351699282259E-3</v>
      </c>
      <c r="C19" s="4">
        <f>Data!O19*Data!H19/100</f>
        <v>0.18395106081673102</v>
      </c>
      <c r="D19" s="4">
        <f>C19-C18*Data!O19/Data!O18</f>
        <v>7.0898536150190886E-2</v>
      </c>
      <c r="E19" s="8">
        <f>Data!N19/Data!C19-Data!N18/Data!C18</f>
        <v>-1.3906563053262891E-2</v>
      </c>
      <c r="F19" s="8">
        <f>Data!N18/Data!C18-Data!N18/Data!C19</f>
        <v>2.2249112459427248E-2</v>
      </c>
      <c r="G19" s="4">
        <v>-6.6564829061883934E-3</v>
      </c>
      <c r="H19" s="8">
        <f>Data!F19/100</f>
        <v>3.9579025821031878E-2</v>
      </c>
      <c r="I19" s="8">
        <f>Data!L19/100</f>
        <v>4.0510650574602106E-3</v>
      </c>
      <c r="J19" s="8">
        <f>Data!K19/100</f>
        <v>7.6789929971203116E-3</v>
      </c>
      <c r="L19" s="4"/>
      <c r="M19" s="4"/>
      <c r="S19" s="5"/>
    </row>
    <row r="20" spans="1:19" x14ac:dyDescent="0.3">
      <c r="A20">
        <v>1978</v>
      </c>
      <c r="B20" s="4">
        <f>(Data!I20-Data!I19)/100</f>
        <v>-1.2767267028275686E-2</v>
      </c>
      <c r="C20" s="4">
        <f>Data!O20*Data!H20/100</f>
        <v>0.24555755311087302</v>
      </c>
      <c r="D20" s="4">
        <f>C20-C19*Data!O20/Data!O19</f>
        <v>6.3734560473152679E-2</v>
      </c>
      <c r="E20" s="8">
        <f>Data!N20/Data!C20-Data!N19/Data!C19</f>
        <v>7.7824421602505772E-3</v>
      </c>
      <c r="F20" s="8">
        <f>Data!N19/Data!C19-Data!N19/Data!C20</f>
        <v>1.2620494942887736E-2</v>
      </c>
      <c r="G20" s="4">
        <v>-5.1043925893020474E-3</v>
      </c>
      <c r="H20" s="8">
        <f>Data!F20/100</f>
        <v>2.2268676997047217E-2</v>
      </c>
      <c r="I20" s="8">
        <f>Data!L20/100</f>
        <v>4.6094750320102434E-3</v>
      </c>
      <c r="J20" s="8">
        <f>Data!K20/100</f>
        <v>1.4911745799472157E-2</v>
      </c>
      <c r="L20" s="4"/>
      <c r="M20" s="4"/>
      <c r="O20" s="5"/>
      <c r="P20" s="5"/>
    </row>
    <row r="21" spans="1:19" x14ac:dyDescent="0.3">
      <c r="A21">
        <v>1979</v>
      </c>
      <c r="B21" s="4">
        <f>(Data!I21-Data!I20)/100</f>
        <v>1.1534682126252988E-2</v>
      </c>
      <c r="C21" s="4">
        <f>Data!O21*Data!H21/100</f>
        <v>0.32158619750891282</v>
      </c>
      <c r="D21" s="4">
        <f>C21-C20*Data!O21/Data!O20</f>
        <v>8.0867400507853765E-2</v>
      </c>
      <c r="E21" s="8">
        <f>Data!N21/Data!C21-Data!N20/Data!C20</f>
        <v>-3.7717841815156777E-3</v>
      </c>
      <c r="F21" s="8">
        <f>Data!N20/Data!C20-Data!N20/Data!C21</f>
        <v>1.9034881337903667E-2</v>
      </c>
      <c r="G21" s="4">
        <v>6.3781452622850635E-3</v>
      </c>
      <c r="H21" s="8">
        <f>Data!F21/100</f>
        <v>-1.5374225839128407E-2</v>
      </c>
      <c r="I21" s="8">
        <f>Data!L21/100</f>
        <v>3.9365198770745799E-3</v>
      </c>
      <c r="J21" s="8">
        <f>Data!K21/100</f>
        <v>2.7259957889827782E-2</v>
      </c>
      <c r="L21" s="4"/>
      <c r="M21" s="4"/>
      <c r="O21" s="6"/>
      <c r="P21" s="5"/>
    </row>
    <row r="22" spans="1:19" x14ac:dyDescent="0.3">
      <c r="A22">
        <v>1980</v>
      </c>
      <c r="B22" s="4">
        <f>(Data!I22-Data!I21)/100</f>
        <v>-1.0565307141608526E-2</v>
      </c>
      <c r="C22" s="4">
        <f>Data!O22*Data!H22/100</f>
        <v>0.31897264948960857</v>
      </c>
      <c r="D22" s="4">
        <f>C22-C21*Data!O22/Data!O21</f>
        <v>1.2596013837520015E-2</v>
      </c>
      <c r="E22" s="8">
        <f>Data!N22/Data!C22-Data!N21/Data!C21</f>
        <v>-6.0356028945458828E-3</v>
      </c>
      <c r="F22" s="8">
        <f>Data!N21/Data!C21-Data!N21/Data!C22</f>
        <v>2.0387696220652035E-2</v>
      </c>
      <c r="G22" s="4">
        <v>-1.4791553741941837E-3</v>
      </c>
      <c r="H22" s="8">
        <f>Data!F22/100</f>
        <v>7.2101371460129467E-3</v>
      </c>
      <c r="I22" s="8">
        <f>Data!L22/100</f>
        <v>5.0453914780610697E-3</v>
      </c>
      <c r="J22" s="8">
        <f>Data!K22/100</f>
        <v>2.8353525978652535E-2</v>
      </c>
      <c r="L22" s="4"/>
      <c r="M22" s="4"/>
      <c r="N22" s="8"/>
      <c r="O22" s="6"/>
      <c r="P22" s="5"/>
    </row>
    <row r="23" spans="1:19" x14ac:dyDescent="0.3">
      <c r="A23">
        <v>1981</v>
      </c>
      <c r="B23" s="4">
        <f>(Data!I23-Data!I22)/100</f>
        <v>-3.8533254836610898E-3</v>
      </c>
      <c r="C23" s="4">
        <f>Data!O23*Data!H23/100</f>
        <v>0.3525316963292689</v>
      </c>
      <c r="D23" s="4">
        <f>C23-C22*Data!O23/Data!O22</f>
        <v>2.9369349205994877E-2</v>
      </c>
      <c r="E23" s="8">
        <f>Data!N23/Data!C23-Data!N22/Data!C22</f>
        <v>-8.5117077903278104E-3</v>
      </c>
      <c r="F23" s="8">
        <f>Data!N22/Data!C22-Data!N22/Data!C23</f>
        <v>1.5025179289946344E-2</v>
      </c>
      <c r="G23" s="4">
        <v>-6.5665200107840847E-3</v>
      </c>
      <c r="H23" s="8">
        <f>Data!F23/100</f>
        <v>2.2333950932421659E-2</v>
      </c>
      <c r="I23" s="8">
        <f>Data!L23/100</f>
        <v>5.4293269699594452E-3</v>
      </c>
      <c r="J23" s="8">
        <f>Data!K23/100</f>
        <v>3.6659847582408686E-2</v>
      </c>
      <c r="L23" s="4"/>
      <c r="M23" s="4"/>
      <c r="N23" s="8"/>
      <c r="O23" s="6"/>
      <c r="P23" s="5"/>
    </row>
    <row r="24" spans="1:19" x14ac:dyDescent="0.3">
      <c r="A24">
        <v>1982</v>
      </c>
      <c r="B24" s="4">
        <f>(Data!I24-Data!I23)/100</f>
        <v>-4.0401270955943945E-3</v>
      </c>
      <c r="C24" s="4">
        <f>Data!O24*Data!H24/100</f>
        <v>0.45283281637259504</v>
      </c>
      <c r="D24" s="4">
        <f>C24-C23*Data!O24/Data!O23</f>
        <v>2.359906182144017E-2</v>
      </c>
      <c r="E24" s="8">
        <f>Data!N24/Data!C24-Data!N23/Data!C23</f>
        <v>-4.6269550519727476E-3</v>
      </c>
      <c r="F24" s="8">
        <f>Data!N23/Data!C23-Data!N23/Data!C24</f>
        <v>1.3900134994962537E-2</v>
      </c>
      <c r="G24" s="4">
        <v>5.4276535607327165E-3</v>
      </c>
      <c r="H24" s="8">
        <f>Data!F24/100</f>
        <v>1.0194484201917179E-2</v>
      </c>
      <c r="I24" s="8">
        <f>Data!L24/100</f>
        <v>5.1068640775531315E-3</v>
      </c>
      <c r="J24" s="8">
        <f>Data!K24/100</f>
        <v>5.1406654873063416E-2</v>
      </c>
      <c r="L24" s="4"/>
      <c r="M24" s="4"/>
      <c r="N24" s="8"/>
      <c r="O24" s="6"/>
      <c r="P24" s="5"/>
    </row>
    <row r="25" spans="1:19" x14ac:dyDescent="0.3">
      <c r="A25">
        <v>1983</v>
      </c>
      <c r="B25" s="4">
        <f>(Data!I25-Data!I24)/100</f>
        <v>-1.1881120112685757E-2</v>
      </c>
      <c r="C25" s="4">
        <f>Data!O25*Data!H25/100</f>
        <v>0.78504963562276087</v>
      </c>
      <c r="D25" s="4">
        <f>C25-C24*Data!O25/Data!O24</f>
        <v>0.15381127367707581</v>
      </c>
      <c r="E25" s="8">
        <f>Data!N25/Data!C25-Data!N24/Data!C24</f>
        <v>-1.2248885644829774E-2</v>
      </c>
      <c r="F25" s="8">
        <f>Data!N24/Data!C24-Data!N24/Data!C25</f>
        <v>2.1041059432157685E-2</v>
      </c>
      <c r="G25" s="4">
        <v>-1.1431551874003829E-2</v>
      </c>
      <c r="H25" s="8">
        <f>Data!F25/100</f>
        <v>-1.8806970198350439E-2</v>
      </c>
      <c r="I25" s="8">
        <f>Data!L25/100</f>
        <v>5.6383428733594995E-3</v>
      </c>
      <c r="J25" s="8">
        <f>Data!K25/100</f>
        <v>6.8439063774494852E-2</v>
      </c>
      <c r="L25" s="4"/>
      <c r="M25" s="4"/>
      <c r="N25" s="8"/>
      <c r="O25" s="6"/>
      <c r="P25" s="5"/>
    </row>
    <row r="26" spans="1:19" x14ac:dyDescent="0.3">
      <c r="A26">
        <v>1984</v>
      </c>
      <c r="B26" s="4">
        <f>(Data!I26-Data!I25)/100</f>
        <v>-9.5845650363538936E-3</v>
      </c>
      <c r="C26" s="4">
        <f>Data!O26*Data!H26/100</f>
        <v>0.76404088855089125</v>
      </c>
      <c r="D26" s="4">
        <f>C26-C25*Data!O26/Data!O25</f>
        <v>6.0473123931439998E-2</v>
      </c>
      <c r="E26" s="8">
        <f>Data!N26/Data!C26-Data!N25/Data!C25</f>
        <v>-1.3900411980946603E-4</v>
      </c>
      <c r="F26" s="8">
        <f>Data!N25/Data!C25-Data!N25/Data!C26</f>
        <v>2.1521455398314168E-2</v>
      </c>
      <c r="G26" s="4">
        <v>-6.5472964907725383E-3</v>
      </c>
      <c r="H26" s="8">
        <f>Data!F26/100</f>
        <v>-2.4318600492967885E-2</v>
      </c>
      <c r="I26" s="8">
        <f>Data!L26/100</f>
        <v>4.6195742460581647E-3</v>
      </c>
      <c r="J26" s="8">
        <f>Data!K26/100</f>
        <v>9.0808138393343618E-2</v>
      </c>
      <c r="L26" s="4"/>
      <c r="M26" s="4"/>
      <c r="N26" s="8"/>
      <c r="O26" s="6"/>
      <c r="P26" s="5"/>
    </row>
    <row r="27" spans="1:19" x14ac:dyDescent="0.3">
      <c r="A27">
        <v>1985</v>
      </c>
      <c r="B27" s="4">
        <f>(Data!I27-Data!I26)/100</f>
        <v>1.7196603294122374E-2</v>
      </c>
      <c r="C27" s="4">
        <f>Data!O27*Data!H27/100</f>
        <v>0.67749487397216668</v>
      </c>
      <c r="D27" s="4">
        <f>C27-C26*Data!O27/Data!O26</f>
        <v>-6.1480603509544984E-4</v>
      </c>
      <c r="E27" s="8">
        <f>Data!N27/Data!C27-Data!N26/Data!C26</f>
        <v>-4.6795070786648657E-3</v>
      </c>
      <c r="F27" s="8">
        <f>Data!N26/Data!C26-Data!N26/Data!C27</f>
        <v>1.8526201494579238E-2</v>
      </c>
      <c r="G27" s="4">
        <v>-1.7894830351190157E-2</v>
      </c>
      <c r="H27" s="8">
        <f>Data!F27/100</f>
        <v>-5.9973512081734147E-2</v>
      </c>
      <c r="I27" s="8">
        <f>Data!L27/100</f>
        <v>8.4148692722129121E-3</v>
      </c>
      <c r="J27" s="8">
        <f>Data!K27/100</f>
        <v>6.8776536719702575E-2</v>
      </c>
      <c r="L27" s="4"/>
      <c r="M27" s="4"/>
      <c r="N27" s="8"/>
      <c r="O27" s="6"/>
      <c r="P27" s="5"/>
    </row>
    <row r="28" spans="1:19" x14ac:dyDescent="0.3">
      <c r="A28">
        <v>1986</v>
      </c>
      <c r="B28" s="4">
        <f>(Data!I28-Data!I27)/100</f>
        <v>-3.1823479427073751E-3</v>
      </c>
      <c r="C28" s="4">
        <f>Data!O28*Data!H28/100</f>
        <v>0.79968432401433731</v>
      </c>
      <c r="D28" s="4">
        <f>C28-C27*Data!O28/Data!O27</f>
        <v>5.5513388147052201E-2</v>
      </c>
      <c r="E28" s="8">
        <f>Data!N28/Data!C28-Data!N27/Data!C27</f>
        <v>7.0047034847597611E-3</v>
      </c>
      <c r="F28" s="8">
        <f>Data!N27/Data!C27-Data!N27/Data!C28</f>
        <v>1.2740357358251395E-2</v>
      </c>
      <c r="G28" s="4">
        <v>-7.4962941863693103E-3</v>
      </c>
      <c r="H28" s="8">
        <f>Data!F28/100</f>
        <v>-8.0275759959283766E-3</v>
      </c>
      <c r="I28" s="8">
        <f>Data!L28/100</f>
        <v>8.2430134641188167E-3</v>
      </c>
      <c r="J28" s="8">
        <f>Data!K28/100</f>
        <v>6.665594872291046E-2</v>
      </c>
      <c r="L28" s="4"/>
      <c r="M28" s="4"/>
      <c r="N28" s="8"/>
      <c r="O28" s="6"/>
      <c r="P28" s="5"/>
    </row>
    <row r="29" spans="1:19" x14ac:dyDescent="0.3">
      <c r="A29">
        <v>1987</v>
      </c>
      <c r="B29" s="4">
        <f>(Data!I29-Data!I28)/100</f>
        <v>-6.9327547188016503E-3</v>
      </c>
      <c r="C29" s="4">
        <f>Data!O29*Data!H29/100</f>
        <v>0.87247538252509571</v>
      </c>
      <c r="D29" s="4">
        <f>C29-C28*Data!O29/Data!O28</f>
        <v>0.12660143843883576</v>
      </c>
      <c r="E29" s="8">
        <f>Data!N29/Data!C29-Data!N28/Data!C28</f>
        <v>3.930368308134119E-3</v>
      </c>
      <c r="F29" s="8">
        <f>Data!N28/Data!C28-Data!N28/Data!C29</f>
        <v>1.6383914046682067E-2</v>
      </c>
      <c r="G29" s="4">
        <v>-4.6816580208091218E-3</v>
      </c>
      <c r="H29" s="8">
        <f>Data!F29/100</f>
        <v>1.1242122461898879E-2</v>
      </c>
      <c r="I29" s="8">
        <f>Data!L29/100</f>
        <v>6.854273137769218E-3</v>
      </c>
      <c r="J29" s="8">
        <f>Data!K29/100</f>
        <v>2.7214499926906329E-2</v>
      </c>
      <c r="L29" s="4"/>
      <c r="M29" s="4"/>
      <c r="N29" s="8"/>
      <c r="O29" s="6"/>
      <c r="P29" s="5"/>
    </row>
    <row r="30" spans="1:19" x14ac:dyDescent="0.3">
      <c r="A30">
        <v>1988</v>
      </c>
      <c r="B30" s="4">
        <f>(Data!I30-Data!I29)/100</f>
        <v>1.9404661949048885E-2</v>
      </c>
      <c r="C30" s="4">
        <f>Data!O30*Data!H30/100</f>
        <v>1.083496697739043</v>
      </c>
      <c r="D30" s="4">
        <f>C30-C29*Data!O30/Data!O29</f>
        <v>-0.12774077881361912</v>
      </c>
      <c r="E30" s="8">
        <f>Data!N30/Data!C30-Data!N29/Data!C29</f>
        <v>-2.8538276709564325E-3</v>
      </c>
      <c r="F30" s="8">
        <f>Data!N29/Data!C29-Data!N29/Data!C30</f>
        <v>3.0600403185804814E-2</v>
      </c>
      <c r="G30" s="4">
        <v>-3.7002603549198577E-3</v>
      </c>
      <c r="H30" s="8">
        <f>Data!F30/100</f>
        <v>-1.3148221493090095E-2</v>
      </c>
      <c r="I30" s="8">
        <f>Data!L30/100</f>
        <v>6.9873935498740948E-3</v>
      </c>
      <c r="J30" s="8">
        <f>Data!K30/100</f>
        <v>3.4483075577988805E-2</v>
      </c>
      <c r="L30" s="4"/>
      <c r="M30" s="4"/>
      <c r="N30" s="8"/>
      <c r="O30" s="6"/>
      <c r="P30" s="5"/>
    </row>
    <row r="31" spans="1:19" x14ac:dyDescent="0.3">
      <c r="A31">
        <v>1989</v>
      </c>
      <c r="B31" s="4">
        <f>(Data!I31-Data!I30)/100</f>
        <v>-2.8678649275401532E-2</v>
      </c>
      <c r="C31" s="4">
        <f>Data!O31*Data!H31/100</f>
        <v>1.0875444403104024</v>
      </c>
      <c r="D31" s="4">
        <f>C31-C30*Data!O31/Data!O30</f>
        <v>2.8160733329623433E-2</v>
      </c>
      <c r="E31" s="8">
        <f>Data!N31/Data!C31-Data!N30/Data!C30</f>
        <v>-1.1898454050951947E-2</v>
      </c>
      <c r="F31" s="8">
        <f>Data!N30/Data!C30-Data!N30/Data!C31</f>
        <v>3.0184746342680868E-2</v>
      </c>
      <c r="G31" s="4">
        <v>-1.1928671294859187E-2</v>
      </c>
      <c r="H31" s="8">
        <f>Data!F31/100</f>
        <v>-4.9761289318120051E-2</v>
      </c>
      <c r="I31" s="8">
        <f>Data!L31/100</f>
        <v>6.1920690225385046E-3</v>
      </c>
      <c r="J31" s="8">
        <f>Data!K31/100</f>
        <v>4.3134730526568903E-2</v>
      </c>
      <c r="L31" s="4"/>
      <c r="M31" s="4"/>
      <c r="N31" s="8"/>
      <c r="O31" s="6"/>
      <c r="P31" s="5"/>
    </row>
    <row r="32" spans="1:19" x14ac:dyDescent="0.3">
      <c r="A32">
        <v>1990</v>
      </c>
      <c r="B32" s="4">
        <f>(Data!I32-Data!I31)/100</f>
        <v>-8.6843684647823147E-3</v>
      </c>
      <c r="C32" s="4">
        <f>Data!O32*Data!H32/100</f>
        <v>0.96926010758038128</v>
      </c>
      <c r="D32" s="4">
        <f>C32-C31*Data!O32/Data!O31</f>
        <v>-2.3389942339489433E-2</v>
      </c>
      <c r="E32" s="8">
        <f>Data!N32/Data!C32-Data!N31/Data!C31</f>
        <v>1.3130956493698706E-3</v>
      </c>
      <c r="F32" s="8">
        <f>Data!N31/Data!C31-Data!N31/Data!C32</f>
        <v>2.2433092593707897E-2</v>
      </c>
      <c r="G32" s="4">
        <v>-2.4423352878554478E-2</v>
      </c>
      <c r="H32" s="8">
        <f>Data!F32/100</f>
        <v>-5.4471709809900321E-2</v>
      </c>
      <c r="I32" s="8">
        <f>Data!L32/100</f>
        <v>4.9801187729927344E-3</v>
      </c>
      <c r="J32" s="8">
        <f>Data!K32/100</f>
        <v>4.3838672804685203E-2</v>
      </c>
      <c r="L32" s="4"/>
      <c r="M32" s="4"/>
      <c r="N32" s="8"/>
      <c r="O32" s="6"/>
      <c r="P32" s="5"/>
    </row>
    <row r="33" spans="1:16" x14ac:dyDescent="0.3">
      <c r="A33">
        <v>1991</v>
      </c>
      <c r="B33" s="4">
        <f>(Data!I33-Data!I32)/100</f>
        <v>3.10233990018034E-3</v>
      </c>
      <c r="C33" s="4">
        <f>Data!O33*Data!H33/100</f>
        <v>0.86969076988634386</v>
      </c>
      <c r="D33" s="4">
        <f>C33-C32*Data!O33/Data!O32</f>
        <v>-3.8543782046014941E-2</v>
      </c>
      <c r="E33" s="8">
        <f>Data!N33/Data!C33-Data!N32/Data!C32</f>
        <v>-1.6079230603165406E-3</v>
      </c>
      <c r="F33" s="8">
        <f>Data!N32/Data!C32-Data!N32/Data!C33</f>
        <v>2.0625097031898014E-2</v>
      </c>
      <c r="G33" s="4">
        <v>4.5395896922826254E-3</v>
      </c>
      <c r="H33" s="8">
        <f>Data!F33/100</f>
        <v>-4.2642841882366375E-2</v>
      </c>
      <c r="I33" s="8">
        <f>Data!L33/100</f>
        <v>4.5774269028010838E-3</v>
      </c>
      <c r="J33" s="8">
        <f>Data!K33/100</f>
        <v>3.3473746644107197E-2</v>
      </c>
      <c r="L33" s="4"/>
      <c r="M33" s="4"/>
      <c r="N33" s="8"/>
      <c r="O33" s="6"/>
      <c r="P33" s="5"/>
    </row>
    <row r="34" spans="1:16" x14ac:dyDescent="0.3">
      <c r="A34">
        <v>1992</v>
      </c>
      <c r="B34" s="4">
        <f>(Data!I34-Data!I33)/100</f>
        <v>-6.5534543162126943E-3</v>
      </c>
      <c r="C34" s="4">
        <f>Data!O34*Data!H34/100</f>
        <v>0.75968687559887127</v>
      </c>
      <c r="D34" s="4">
        <f>C34-C33*Data!O34/Data!O33</f>
        <v>-5.6753716529921228E-2</v>
      </c>
      <c r="E34" s="8">
        <f>Data!N34/Data!C34-Data!N33/Data!C33</f>
        <v>6.7598635572624355E-6</v>
      </c>
      <c r="F34" s="8">
        <f>Data!N33/Data!C33-Data!N33/Data!C34</f>
        <v>2.2134056662917324E-2</v>
      </c>
      <c r="G34" s="4">
        <v>-1.5314644855704775E-2</v>
      </c>
      <c r="H34" s="8">
        <f>Data!F34/100</f>
        <v>-5.8512634595063812E-2</v>
      </c>
      <c r="I34" s="8">
        <f>Data!L34/100</f>
        <v>5.149894388480819E-3</v>
      </c>
      <c r="J34" s="8">
        <f>Data!K34/100</f>
        <v>2.355350470968184E-2</v>
      </c>
      <c r="L34" s="4"/>
      <c r="M34" s="4"/>
      <c r="N34" s="8"/>
      <c r="O34" s="6"/>
      <c r="P34" s="5"/>
    </row>
    <row r="35" spans="1:16" x14ac:dyDescent="0.3">
      <c r="A35">
        <v>1993</v>
      </c>
      <c r="B35" s="4">
        <f>(Data!I35-Data!I34)/100</f>
        <v>1.0302855108608072E-2</v>
      </c>
      <c r="C35" s="4">
        <f>Data!O35*Data!H35/100</f>
        <v>0.6581114672789411</v>
      </c>
      <c r="D35" s="4">
        <f>C35-C34*Data!O35/Data!O34</f>
        <v>-7.5600711734054027E-3</v>
      </c>
      <c r="E35" s="8">
        <f>Data!N35/Data!C35-Data!N34/Data!C34</f>
        <v>-1.488809868765345E-3</v>
      </c>
      <c r="F35" s="8">
        <f>Data!N34/Data!C34-Data!N34/Data!C35</f>
        <v>1.767836854855246E-2</v>
      </c>
      <c r="G35" s="4">
        <v>-1.385322286679494E-3</v>
      </c>
      <c r="H35" s="8">
        <f>Data!F35/100</f>
        <v>-3.0818086335958707E-2</v>
      </c>
      <c r="I35" s="8">
        <f>Data!L35/100</f>
        <v>4.1330237985467092E-3</v>
      </c>
      <c r="J35" s="8">
        <f>Data!K35/100</f>
        <v>1.5001404578511906E-2</v>
      </c>
      <c r="L35" s="4"/>
      <c r="M35" s="4"/>
      <c r="N35" s="8"/>
      <c r="O35" s="6"/>
      <c r="P35" s="5"/>
    </row>
    <row r="36" spans="1:16" x14ac:dyDescent="0.3">
      <c r="A36">
        <v>1994</v>
      </c>
      <c r="B36" s="4">
        <f>(Data!I36-Data!I35)/100</f>
        <v>6.0676002655787223E-2</v>
      </c>
      <c r="C36" s="4">
        <f>Data!O36*Data!H36/100</f>
        <v>0.81380307226785109</v>
      </c>
      <c r="D36" s="4">
        <f>C36-C35*Data!O36/Data!O35</f>
        <v>-1.0519158049840271E-2</v>
      </c>
      <c r="E36" s="8">
        <f>Data!N36/Data!C36-Data!N35/Data!C35</f>
        <v>-7.9517431199563199E-3</v>
      </c>
      <c r="F36" s="8">
        <f>Data!N35/Data!C35-Data!N35/Data!C36</f>
        <v>1.4573366467888073E-2</v>
      </c>
      <c r="G36" s="4">
        <v>-6.2538025963114665E-3</v>
      </c>
      <c r="H36" s="8">
        <f>Data!F36/100</f>
        <v>-2.7596932384526218E-2</v>
      </c>
      <c r="I36" s="8">
        <f>Data!L36/100</f>
        <v>4.0851610513475299E-3</v>
      </c>
      <c r="J36" s="8">
        <f>Data!K36/100</f>
        <v>2.606834042858901E-2</v>
      </c>
      <c r="L36" s="4"/>
      <c r="M36" s="4"/>
      <c r="N36" s="8"/>
      <c r="O36" s="6"/>
    </row>
    <row r="37" spans="1:16" x14ac:dyDescent="0.3">
      <c r="A37">
        <v>1995</v>
      </c>
      <c r="B37" s="4">
        <f>(Data!I37-Data!I36)/100</f>
        <v>3.4258383414290882E-3</v>
      </c>
      <c r="C37" s="4">
        <f>Data!O37*Data!H37/100</f>
        <v>0.68552667932753553</v>
      </c>
      <c r="D37" s="4">
        <f>C37-C36*Data!O37/Data!O36</f>
        <v>-0.11631122035155705</v>
      </c>
      <c r="E37" s="8">
        <f>Data!N37/Data!C37-Data!N36/Data!C36</f>
        <v>1.4874453623385797E-3</v>
      </c>
      <c r="F37" s="8">
        <f>Data!N36/Data!C36-Data!N36/Data!C37</f>
        <v>1.0548501344657235E-2</v>
      </c>
      <c r="G37" s="4">
        <v>1.0241615349907114E-3</v>
      </c>
      <c r="H37" s="8">
        <f>Data!F37/100</f>
        <v>-3.1504688641373221E-2</v>
      </c>
      <c r="I37" s="8">
        <f>Data!L37/100</f>
        <v>4.9524797481549894E-3</v>
      </c>
      <c r="J37" s="8">
        <f>Data!K37/100</f>
        <v>3.1875946701316708E-2</v>
      </c>
      <c r="L37" s="4"/>
      <c r="M37" s="4"/>
      <c r="N37" s="8"/>
      <c r="O37" s="6"/>
    </row>
    <row r="38" spans="1:16" x14ac:dyDescent="0.3">
      <c r="A38">
        <v>1996</v>
      </c>
      <c r="B38" s="4">
        <f>(Data!I38-Data!I37)/100</f>
        <v>1.7224681271690107E-2</v>
      </c>
      <c r="C38" s="4">
        <f>Data!O38*Data!H38/100</f>
        <v>0.65924868383137492</v>
      </c>
      <c r="D38" s="4">
        <f>C38-C37*Data!O38/Data!O37</f>
        <v>-1.92589778749086E-2</v>
      </c>
      <c r="E38" s="8">
        <f>Data!N38/Data!C38-Data!N37/Data!C37</f>
        <v>-1.9961328647768034E-3</v>
      </c>
      <c r="F38" s="8">
        <f>Data!N37/Data!C37-Data!N37/Data!C38</f>
        <v>1.2708875660393464E-2</v>
      </c>
      <c r="G38" s="4">
        <v>-3.0492824866539415E-3</v>
      </c>
      <c r="H38" s="8">
        <f>Data!F38/100</f>
        <v>-1.3115127445082064E-2</v>
      </c>
      <c r="I38" s="8">
        <f>Data!L38/100</f>
        <v>6.4004253809421211E-3</v>
      </c>
      <c r="J38" s="8">
        <f>Data!K38/100</f>
        <v>2.9271518611359834E-2</v>
      </c>
      <c r="L38" s="4"/>
      <c r="M38" s="4"/>
      <c r="N38" s="8"/>
      <c r="O38" s="6"/>
    </row>
    <row r="39" spans="1:16" x14ac:dyDescent="0.3">
      <c r="A39">
        <v>1997</v>
      </c>
      <c r="B39" s="4">
        <f>(Data!I39-Data!I38)/100</f>
        <v>-1.6524390851112632E-2</v>
      </c>
      <c r="C39" s="4">
        <f>Data!O39*Data!H39/100</f>
        <v>0.63259231014197914</v>
      </c>
      <c r="D39" s="4">
        <f>C39-C38*Data!O39/Data!O38</f>
        <v>-3.8988066363416118E-2</v>
      </c>
      <c r="E39" s="8">
        <f>Data!N39/Data!C39-Data!N38/Data!C38</f>
        <v>5.4961404207793524E-4</v>
      </c>
      <c r="F39" s="8">
        <f>Data!N38/Data!C38-Data!N38/Data!C39</f>
        <v>1.1684240221078626E-2</v>
      </c>
      <c r="G39" s="4">
        <v>3.300530833667748E-3</v>
      </c>
      <c r="H39" s="8">
        <f>Data!F39/100</f>
        <v>-2.4444998509805405E-2</v>
      </c>
      <c r="I39" s="8">
        <f>Data!L39/100</f>
        <v>1.1951769289309199E-2</v>
      </c>
      <c r="J39" s="8">
        <f>Data!K39/100</f>
        <v>3.3713814695772476E-2</v>
      </c>
      <c r="L39" s="4"/>
      <c r="M39" s="4"/>
      <c r="N39" s="8"/>
      <c r="O39" s="6"/>
    </row>
    <row r="40" spans="1:16" x14ac:dyDescent="0.3">
      <c r="A40">
        <v>1998</v>
      </c>
      <c r="B40" s="4">
        <f>(Data!I40-Data!I39)/100</f>
        <v>7.700946476219489E-2</v>
      </c>
      <c r="C40" s="4">
        <f>Data!O40*Data!H40/100</f>
        <v>0.6653369021940696</v>
      </c>
      <c r="D40" s="4">
        <f>C40-C39*Data!O40/Data!O39</f>
        <v>2.0772745130341996E-2</v>
      </c>
      <c r="E40" s="8">
        <f>Data!N40/Data!C40-Data!N39/Data!C39</f>
        <v>1.9852066183932218E-3</v>
      </c>
      <c r="F40" s="8">
        <f>Data!N39/Data!C39-Data!N39/Data!C40</f>
        <v>1.3468775919554088E-2</v>
      </c>
      <c r="G40" s="4">
        <v>1.6503593105515039E-3</v>
      </c>
      <c r="H40" s="8">
        <f>Data!F40/100</f>
        <v>-8.8017573613692543E-3</v>
      </c>
      <c r="I40" s="8">
        <f>Data!L40/100</f>
        <v>7.6347048857687552E-3</v>
      </c>
      <c r="J40" s="8">
        <f>Data!K40/100</f>
        <v>3.1021755125434834E-2</v>
      </c>
      <c r="L40" s="4"/>
      <c r="M40" s="4"/>
      <c r="N40" s="8"/>
      <c r="O40" s="6"/>
    </row>
    <row r="41" spans="1:16" x14ac:dyDescent="0.3">
      <c r="A41">
        <v>1999</v>
      </c>
      <c r="B41" s="11">
        <v>0.20949551592751559</v>
      </c>
      <c r="C41" s="4">
        <f>Data!O41*Data!H41/100</f>
        <v>0.98580987795692765</v>
      </c>
      <c r="D41" s="4">
        <f>C41-C40*Data!O41/Data!O40</f>
        <v>8.6217993658851522E-2</v>
      </c>
      <c r="E41" s="8">
        <v>3.0148485817622597E-2</v>
      </c>
      <c r="F41" s="8">
        <v>1.770253906283337E-2</v>
      </c>
      <c r="G41" s="4">
        <v>-2.4244426297270139E-2</v>
      </c>
      <c r="H41" s="8">
        <f>Data!F41/100</f>
        <v>-1.5693176648813448E-4</v>
      </c>
      <c r="I41" s="8">
        <f>Data!L41/100</f>
        <v>1.8278196917033581E-2</v>
      </c>
      <c r="J41" s="8">
        <f>Data!K41/100</f>
        <v>3.7897024974435811E-2</v>
      </c>
      <c r="L41" s="4"/>
      <c r="M41" s="4"/>
      <c r="N41" s="8"/>
      <c r="O41" s="6"/>
    </row>
    <row r="42" spans="1:16" x14ac:dyDescent="0.3">
      <c r="A42">
        <v>2000</v>
      </c>
      <c r="B42" s="4">
        <f>(Data!I42-Data!I41)/100</f>
        <v>-2.1737829663728368E-3</v>
      </c>
      <c r="C42" s="4">
        <f>Data!O42*Data!H42/100</f>
        <v>0.51313345380468744</v>
      </c>
      <c r="D42" s="4">
        <v>-0.15436420156569253</v>
      </c>
      <c r="E42" s="8"/>
      <c r="F42" s="8"/>
      <c r="G42" s="4">
        <v>-2.4188528370698174E-2</v>
      </c>
      <c r="H42" s="8">
        <f>Data!F42/100</f>
        <v>-5.6152616096534311E-2</v>
      </c>
      <c r="I42" s="8">
        <f>Data!L42/100</f>
        <v>1.0755986897689402E-2</v>
      </c>
      <c r="J42" s="8">
        <f>Data!K42/100</f>
        <v>3.1205985653598767E-2</v>
      </c>
      <c r="L42" s="4"/>
      <c r="M42" s="4"/>
      <c r="N42" s="8"/>
      <c r="O42" s="6"/>
    </row>
    <row r="43" spans="1:16" x14ac:dyDescent="0.3">
      <c r="A43">
        <v>2001</v>
      </c>
      <c r="B43" s="4">
        <f>(Data!I43-Data!I42)/100</f>
        <v>-4.0133371067791579E-2</v>
      </c>
      <c r="C43" s="4">
        <f>Data!O43*Data!H43/100</f>
        <v>0.40808164874717207</v>
      </c>
      <c r="D43" s="4">
        <f>C43-C42*Data!O43/Data!O42</f>
        <v>-2.8810717450358236E-3</v>
      </c>
      <c r="E43" s="8"/>
      <c r="F43" s="8"/>
      <c r="G43" s="4">
        <v>1.2513460259885388E-2</v>
      </c>
      <c r="H43" s="8">
        <f>Data!F43/100</f>
        <v>-2.9229655729172375E-2</v>
      </c>
      <c r="I43" s="8">
        <f>Data!L43/100</f>
        <v>8.5786671101788572E-3</v>
      </c>
      <c r="J43" s="8">
        <f>Data!K43/100</f>
        <v>2.7162955664638083E-2</v>
      </c>
      <c r="L43" s="4"/>
      <c r="M43" s="4"/>
      <c r="N43" s="8"/>
      <c r="O43" s="6"/>
    </row>
    <row r="44" spans="1:16" x14ac:dyDescent="0.3">
      <c r="A44">
        <v>2002</v>
      </c>
      <c r="B44" s="4">
        <f>(Data!I44-Data!I43)/100</f>
        <v>-1.742599938787695E-2</v>
      </c>
      <c r="C44" s="4">
        <f>Data!O44*Data!H44/100</f>
        <v>0.35783739118906138</v>
      </c>
      <c r="D44" s="4">
        <f>C44-C43*Data!O44/Data!O43</f>
        <v>-1.2000247753882087E-2</v>
      </c>
      <c r="E44" s="8"/>
      <c r="F44" s="8"/>
      <c r="G44" s="4">
        <v>2.2446885865659836E-3</v>
      </c>
      <c r="H44" s="8">
        <f>Data!F44/100</f>
        <v>-2.2335183212262955E-2</v>
      </c>
      <c r="I44" s="8">
        <f>Data!L44/100</f>
        <v>7.0567055265965172E-3</v>
      </c>
      <c r="J44" s="8">
        <f>Data!K44/100</f>
        <v>1.9898248429145105E-2</v>
      </c>
      <c r="L44" s="4"/>
      <c r="M44" s="4"/>
      <c r="N44" s="8"/>
      <c r="O44" s="6"/>
    </row>
    <row r="45" spans="1:16" x14ac:dyDescent="0.3">
      <c r="A45">
        <v>2003</v>
      </c>
      <c r="B45" s="4">
        <f>(Data!I45-Data!I44)/100</f>
        <v>-4.0666030753108194E-3</v>
      </c>
      <c r="C45" s="4">
        <f>Data!O45*Data!H45/100</f>
        <v>0.32495498854895855</v>
      </c>
      <c r="D45" s="4">
        <f>C45-C44*Data!O45/Data!O44</f>
        <v>-5.9813043674841748E-3</v>
      </c>
      <c r="E45" s="8"/>
      <c r="F45" s="8"/>
      <c r="G45" s="4">
        <v>-2.1928473278549796E-3</v>
      </c>
      <c r="H45" s="8">
        <f>Data!F45/100</f>
        <v>-1.8129584212340028E-2</v>
      </c>
      <c r="I45" s="8">
        <f>Data!L45/100</f>
        <v>6.5524598541392811E-3</v>
      </c>
      <c r="J45" s="8">
        <f>Data!K45/100</f>
        <v>1.9600276978365583E-2</v>
      </c>
      <c r="L45" s="4"/>
      <c r="M45" s="4"/>
      <c r="N45" s="8"/>
      <c r="O45" s="6"/>
    </row>
    <row r="46" spans="1:16" x14ac:dyDescent="0.3">
      <c r="A46">
        <v>2004</v>
      </c>
      <c r="B46" s="4">
        <f>(Data!I46-Data!I45)/100</f>
        <v>2.3540466052444486E-3</v>
      </c>
      <c r="C46" s="4">
        <f>Data!O46*Data!H46/100</f>
        <v>0.27804496221147218</v>
      </c>
      <c r="D46" s="4">
        <f>C46-C45*Data!O46/Data!O45</f>
        <v>-4.1927007339370437E-2</v>
      </c>
      <c r="E46" s="8"/>
      <c r="F46" s="8"/>
      <c r="G46" s="4">
        <v>2.3694856322592187E-3</v>
      </c>
      <c r="H46" s="8">
        <f>Data!F46/100</f>
        <v>-1.3508751714878142E-2</v>
      </c>
      <c r="I46" s="8">
        <f>Data!L46/100</f>
        <v>5.8865597820224672E-3</v>
      </c>
      <c r="J46" s="8">
        <f>Data!K46/100</f>
        <v>1.6252938066954652E-2</v>
      </c>
      <c r="L46" s="4"/>
      <c r="M46" s="4"/>
      <c r="N46" s="8"/>
      <c r="O46" s="6"/>
    </row>
    <row r="47" spans="1:16" x14ac:dyDescent="0.3">
      <c r="A47">
        <v>2005</v>
      </c>
      <c r="B47" s="4">
        <f>(Data!I47-Data!I46)/100</f>
        <v>-6.5419461090523261E-3</v>
      </c>
      <c r="C47" s="4">
        <f>Data!O47*Data!H47/100</f>
        <v>0.24268011111837892</v>
      </c>
      <c r="D47" s="4">
        <f>C47-C46*Data!O47/Data!O46</f>
        <v>-2.4151775802158298E-2</v>
      </c>
      <c r="E47" s="8"/>
      <c r="F47" s="8"/>
      <c r="G47" s="4">
        <v>-1.4151491173133454E-2</v>
      </c>
      <c r="H47" s="8">
        <f>Data!F47/100</f>
        <v>-1.6257460824080427E-2</v>
      </c>
      <c r="I47" s="8">
        <f>Data!L47/100</f>
        <v>5.4087392549970695E-3</v>
      </c>
      <c r="J47" s="8">
        <f>Data!K47/100</f>
        <v>1.5144763839715558E-2</v>
      </c>
      <c r="L47" s="4"/>
      <c r="M47" s="4"/>
      <c r="N47" s="8"/>
      <c r="O47" s="6"/>
    </row>
    <row r="48" spans="1:16" x14ac:dyDescent="0.3">
      <c r="A48">
        <v>2006</v>
      </c>
      <c r="B48" s="4">
        <f>(Data!I48-Data!I47)/100</f>
        <v>-1.8778396130590985E-2</v>
      </c>
      <c r="C48" s="4">
        <f>Data!O48*Data!H48/100</f>
        <v>0.20043844666271413</v>
      </c>
      <c r="D48" s="4">
        <f>C48-C47*Data!O48/Data!O47</f>
        <v>-3.1511913657061991E-2</v>
      </c>
      <c r="E48" s="8"/>
      <c r="F48" s="8"/>
      <c r="G48" s="4">
        <v>-1.0999592090465108E-2</v>
      </c>
      <c r="H48" s="8">
        <f>Data!F48/100</f>
        <v>-1.7646157521259292E-2</v>
      </c>
      <c r="I48" s="8">
        <f>Data!L48/100</f>
        <v>4.8616039077267643E-3</v>
      </c>
      <c r="J48" s="8">
        <f>Data!K48/100</f>
        <v>1.5151560474580984E-2</v>
      </c>
      <c r="L48" s="4"/>
      <c r="M48" s="4"/>
      <c r="N48" s="8"/>
      <c r="O48" s="6"/>
    </row>
    <row r="49" spans="1:15" x14ac:dyDescent="0.3">
      <c r="A49">
        <v>2007</v>
      </c>
      <c r="B49" s="4">
        <f>(Data!I49-Data!I48)/100</f>
        <v>-6.5106512074035285E-3</v>
      </c>
      <c r="C49" s="4">
        <f>Data!O49*Data!H49/100</f>
        <v>0.19052900501819553</v>
      </c>
      <c r="D49" s="4">
        <f>C49-C48*Data!O49/Data!O48</f>
        <v>-2.7242856202754073E-3</v>
      </c>
      <c r="E49" s="8"/>
      <c r="F49" s="8"/>
      <c r="G49" s="4">
        <v>-1.7231607642889581E-4</v>
      </c>
      <c r="H49" s="8">
        <f>Data!F49/100</f>
        <v>-1.5254451444984978E-2</v>
      </c>
      <c r="I49" s="8">
        <f>Data!L49/100</f>
        <v>3.5599473390106762E-3</v>
      </c>
      <c r="J49" s="8">
        <f>Data!K49/100</f>
        <v>1.3661544199426688E-2</v>
      </c>
      <c r="L49" s="4"/>
      <c r="M49" s="4"/>
      <c r="N49" s="8"/>
      <c r="O49" s="6"/>
    </row>
    <row r="50" spans="1:15" x14ac:dyDescent="0.3">
      <c r="A50">
        <v>2008</v>
      </c>
      <c r="B50" s="4">
        <f>(Data!I50-Data!I49)/100</f>
        <v>-4.498317064064645E-3</v>
      </c>
      <c r="C50" s="4">
        <f>Data!O50*Data!H50/100</f>
        <v>0.1476964996716866</v>
      </c>
      <c r="D50" s="4">
        <f>C50-C49*Data!O50/Data!O49</f>
        <v>-2.6116806193124398E-2</v>
      </c>
      <c r="E50" s="8"/>
      <c r="F50" s="8"/>
      <c r="G50" s="4">
        <v>7.3833644889017506E-3</v>
      </c>
      <c r="H50" s="8">
        <f>Data!F50/100</f>
        <v>-3.6845559522396339E-3</v>
      </c>
      <c r="I50" s="8">
        <f>Data!L50/100</f>
        <v>2.3435366706747534E-3</v>
      </c>
      <c r="J50" s="8">
        <f>Data!K50/100</f>
        <v>9.8586629278365479E-3</v>
      </c>
      <c r="L50" s="4"/>
      <c r="M50" s="4"/>
      <c r="N50" s="8"/>
      <c r="O50" s="6"/>
    </row>
    <row r="51" spans="1:15" x14ac:dyDescent="0.3">
      <c r="A51">
        <v>2009</v>
      </c>
      <c r="B51" s="4">
        <f>(Data!I51-Data!I50)/100</f>
        <v>-1.356144739971497E-2</v>
      </c>
      <c r="C51" s="4">
        <f>Data!O51*Data!H51/100</f>
        <v>0.10463387484063819</v>
      </c>
      <c r="D51" s="4">
        <f>C51-C50*Data!O51/Data!O50</f>
        <v>-4.1555495997851022E-2</v>
      </c>
      <c r="E51" s="8"/>
      <c r="F51" s="8"/>
      <c r="G51" s="4">
        <v>3.2391549919172612E-3</v>
      </c>
      <c r="H51" s="8">
        <f>Data!F51/100</f>
        <v>3.4563330386970112E-2</v>
      </c>
      <c r="I51" s="8">
        <f>Data!L51/100</f>
        <v>2.8853791748090353E-3</v>
      </c>
      <c r="J51" s="8">
        <f>Data!K51/100</f>
        <v>4.713091489295068E-3</v>
      </c>
      <c r="L51" s="4"/>
      <c r="M51" s="4"/>
      <c r="N51" s="8"/>
      <c r="O51" s="6"/>
    </row>
    <row r="52" spans="1:15" x14ac:dyDescent="0.3">
      <c r="A52">
        <v>2010</v>
      </c>
      <c r="B52" s="4">
        <f>(Data!I52-Data!I51)/100</f>
        <v>2.1607098586136582E-2</v>
      </c>
      <c r="C52" s="4">
        <f>Data!O52*Data!H52/100</f>
        <v>0.11303925691312935</v>
      </c>
      <c r="D52" s="4">
        <f>C52-C51*Data!O52/Data!O51</f>
        <v>1.4039686192119136E-2</v>
      </c>
      <c r="E52" s="8"/>
      <c r="F52" s="8"/>
      <c r="G52" s="4">
        <v>-8.7892005515548027E-4</v>
      </c>
      <c r="H52" s="8">
        <f>Data!F52/100</f>
        <v>9.853457059169941E-3</v>
      </c>
      <c r="I52" s="8">
        <f>Data!L52/100</f>
        <v>3.542961681159701E-3</v>
      </c>
      <c r="J52" s="8">
        <f>Data!K52/100</f>
        <v>4.0228096273289739E-3</v>
      </c>
      <c r="L52" s="4"/>
      <c r="M52" s="4"/>
      <c r="N52" s="8"/>
      <c r="O52" s="6"/>
    </row>
    <row r="53" spans="1:15" x14ac:dyDescent="0.3">
      <c r="A53">
        <v>2011</v>
      </c>
      <c r="B53" s="4">
        <f>(Data!I53-Data!I52)/100</f>
        <v>-1.0224104282638376E-2</v>
      </c>
      <c r="C53" s="4">
        <f>Data!O53*Data!H53/100</f>
        <v>0.11768041854031595</v>
      </c>
      <c r="D53" s="4">
        <f>C53-C52*Data!O53/Data!O52</f>
        <v>7.3636434526492545E-3</v>
      </c>
      <c r="E53" s="8"/>
      <c r="F53" s="8"/>
      <c r="G53" s="4">
        <v>-6.6062095650240744E-3</v>
      </c>
      <c r="H53" s="8">
        <f>Data!F53/100</f>
        <v>7.1071912354700659E-3</v>
      </c>
      <c r="I53" s="8">
        <f>Data!L53/100</f>
        <v>3.9858287094421633E-3</v>
      </c>
      <c r="J53" s="8">
        <f>Data!K53/100</f>
        <v>4.0977380178358665E-3</v>
      </c>
      <c r="L53" s="4"/>
      <c r="M53" s="4"/>
      <c r="N53" s="8"/>
      <c r="O53" s="6"/>
    </row>
    <row r="54" spans="1:15" x14ac:dyDescent="0.3">
      <c r="A54">
        <v>2012</v>
      </c>
      <c r="B54" s="4">
        <f>(Data!I54-Data!I53)/100</f>
        <v>3.1651773425636964E-2</v>
      </c>
      <c r="C54" s="4">
        <f>Data!O54*Data!H54/100</f>
        <v>0.11433313774137971</v>
      </c>
      <c r="D54" s="4">
        <f>C54-C53*Data!O54/Data!O53</f>
        <v>-1.0171977380342423E-4</v>
      </c>
      <c r="E54" s="8"/>
      <c r="F54" s="8"/>
      <c r="G54" s="4">
        <v>1.6104215337187271E-3</v>
      </c>
      <c r="H54" s="8">
        <f>Data!F54/100</f>
        <v>1.0110915291875088E-2</v>
      </c>
      <c r="I54" s="8">
        <f>Data!L54/100</f>
        <v>4.1286741240819094E-3</v>
      </c>
      <c r="J54" s="8">
        <f>Data!K54/100</f>
        <v>5.0560171230458698E-3</v>
      </c>
      <c r="L54" s="4"/>
      <c r="M54" s="4"/>
      <c r="N54" s="8"/>
      <c r="O54" s="6"/>
    </row>
    <row r="55" spans="1:15" x14ac:dyDescent="0.3">
      <c r="A55">
        <v>2013</v>
      </c>
      <c r="B55" s="4">
        <f>(Data!I55-Data!I54)/100</f>
        <v>1.5855977378165312E-2</v>
      </c>
      <c r="C55" s="4">
        <f>Data!O55*Data!H55/100</f>
        <v>0.12671786198665974</v>
      </c>
      <c r="D55" s="4">
        <f>C55-C54*Data!O55/Data!O54</f>
        <v>1.4174897618505433E-2</v>
      </c>
      <c r="E55" s="8"/>
      <c r="F55" s="8"/>
      <c r="G55" s="4">
        <v>3.0031198892450585E-3</v>
      </c>
      <c r="H55" s="8">
        <f>Data!F55/100</f>
        <v>4.5124032108825075E-2</v>
      </c>
      <c r="I55" s="8">
        <f>Data!L55/100</f>
        <v>5.427342749262193E-3</v>
      </c>
      <c r="J55" s="8">
        <f>Data!K55/100</f>
        <v>6.7057950875236494E-3</v>
      </c>
      <c r="L55" s="4"/>
      <c r="M55" s="4"/>
      <c r="N55" s="8"/>
      <c r="O55" s="6"/>
    </row>
    <row r="56" spans="1:15" x14ac:dyDescent="0.3">
      <c r="A56">
        <v>2014</v>
      </c>
      <c r="B56" s="4">
        <f>(Data!I56-Data!I55)/100</f>
        <v>1.9096550482470782E-2</v>
      </c>
      <c r="C56" s="4">
        <f>Data!O56*Data!H56/100</f>
        <v>0.15434459147061932</v>
      </c>
      <c r="D56" s="4">
        <f>C56-C55*Data!O56/Data!O55</f>
        <v>2.9401136707901593E-2</v>
      </c>
      <c r="E56" s="8"/>
      <c r="F56" s="8"/>
      <c r="G56" s="4">
        <v>2.3633347594144557E-3</v>
      </c>
      <c r="H56" s="8">
        <f>Data!F56/100</f>
        <v>4.931077362586344E-2</v>
      </c>
      <c r="I56" s="8">
        <f>Data!L56/100</f>
        <v>6.6677631257307411E-3</v>
      </c>
      <c r="J56" s="8">
        <f>Data!K56/100</f>
        <v>6.9346057511894335E-3</v>
      </c>
      <c r="L56" s="4"/>
      <c r="M56" s="4"/>
      <c r="N56" s="8"/>
      <c r="O56" s="6"/>
    </row>
    <row r="57" spans="1:15" x14ac:dyDescent="0.3">
      <c r="A57">
        <v>2015</v>
      </c>
      <c r="B57" s="4">
        <f>(Data!I57-Data!I56)/100</f>
        <v>2.9078253551140599E-3</v>
      </c>
      <c r="C57" s="4">
        <f>Data!O57*Data!H57/100</f>
        <v>0.18514169061351468</v>
      </c>
      <c r="D57" s="4">
        <f>C57-C56*Data!O57/Data!O56</f>
        <v>2.6653505019851753E-2</v>
      </c>
      <c r="E57" s="8"/>
      <c r="F57" s="8"/>
      <c r="G57" s="4">
        <v>1.1184162139532905E-3</v>
      </c>
      <c r="H57" s="8">
        <f>Data!F57/100</f>
        <v>2.0599022827078421E-2</v>
      </c>
      <c r="I57" s="8">
        <f>Data!L57/100</f>
        <v>7.8734808673045914E-3</v>
      </c>
      <c r="J57" s="8">
        <f>Data!K57/100</f>
        <v>9.6173465181889038E-3</v>
      </c>
      <c r="L57" s="4"/>
      <c r="M57" s="4"/>
      <c r="N57" s="8"/>
      <c r="O57" s="6"/>
    </row>
    <row r="58" spans="1:15" x14ac:dyDescent="0.3">
      <c r="A58">
        <v>2016</v>
      </c>
      <c r="B58" s="4">
        <f>(Data!I58-Data!I57)/100</f>
        <v>-1.7053769368924599E-3</v>
      </c>
      <c r="C58" s="4">
        <f>Data!O58*Data!H58/100</f>
        <v>0.23367531907079392</v>
      </c>
      <c r="D58" s="4">
        <f>C58-C57*Data!O58/Data!O57</f>
        <v>4.9688835780102081E-2</v>
      </c>
      <c r="E58" s="8"/>
      <c r="F58" s="8"/>
      <c r="G58" s="4">
        <v>-7.7200302676579628E-3</v>
      </c>
      <c r="H58" s="8">
        <f>Data!F58/100</f>
        <v>3.6115446630016979E-2</v>
      </c>
      <c r="I58" s="8">
        <f>Data!L58/100</f>
        <v>7.9125404193799691E-3</v>
      </c>
      <c r="J58" s="8">
        <f>Data!K58/100</f>
        <v>1.065006705777968E-2</v>
      </c>
      <c r="L58" s="4"/>
      <c r="M58" s="4"/>
      <c r="N58" s="8"/>
      <c r="O58" s="6"/>
    </row>
    <row r="59" spans="1:15" x14ac:dyDescent="0.3">
      <c r="A59">
        <v>2017</v>
      </c>
      <c r="B59" s="4">
        <f>(Data!I59-Data!I58)/100</f>
        <v>1.7115549870228116E-2</v>
      </c>
      <c r="C59" s="4">
        <f>Data!O59*Data!H59/100</f>
        <v>0.27344101149478006</v>
      </c>
      <c r="D59" s="4">
        <f>C59-C58*Data!O59/Data!O58</f>
        <v>3.9356312368038437E-2</v>
      </c>
      <c r="E59" s="8"/>
      <c r="F59" s="8"/>
      <c r="G59" s="4">
        <v>-1.562405898711428E-4</v>
      </c>
      <c r="H59" s="8">
        <f>Data!F59/100</f>
        <v>3.5101075406730735E-2</v>
      </c>
      <c r="I59" s="8">
        <f>Data!L59/100</f>
        <v>8.3254946527723962E-3</v>
      </c>
      <c r="J59" s="8">
        <f>Data!K59/100</f>
        <v>1.5321625741968554E-2</v>
      </c>
      <c r="L59" s="4"/>
      <c r="M59" s="4"/>
      <c r="N59" s="8"/>
      <c r="O59" s="6"/>
    </row>
    <row r="60" spans="1:15" x14ac:dyDescent="0.3">
      <c r="N60" s="8"/>
      <c r="O60" s="6"/>
    </row>
    <row r="61" spans="1:15" x14ac:dyDescent="0.3">
      <c r="N61" s="8"/>
      <c r="O61" s="6"/>
    </row>
    <row r="62" spans="1:15" x14ac:dyDescent="0.3">
      <c r="N62" s="8"/>
      <c r="O62" s="6"/>
    </row>
    <row r="63" spans="1:15" x14ac:dyDescent="0.3">
      <c r="N63" s="8"/>
      <c r="O63" s="6"/>
    </row>
    <row r="64" spans="1:15" x14ac:dyDescent="0.3">
      <c r="N64" s="8"/>
      <c r="O64" s="6"/>
    </row>
    <row r="65" spans="14:15" x14ac:dyDescent="0.3">
      <c r="N65" s="8"/>
      <c r="O65" s="6"/>
    </row>
    <row r="66" spans="14:15" x14ac:dyDescent="0.3">
      <c r="N66" s="8"/>
      <c r="O66" s="6"/>
    </row>
    <row r="67" spans="14:15" x14ac:dyDescent="0.3">
      <c r="N67" s="8"/>
      <c r="O67" s="6"/>
    </row>
    <row r="68" spans="14:15" x14ac:dyDescent="0.3">
      <c r="N68" s="8"/>
      <c r="O68" s="6"/>
    </row>
    <row r="69" spans="14:15" x14ac:dyDescent="0.3">
      <c r="N69" s="8"/>
      <c r="O69" s="6"/>
    </row>
    <row r="70" spans="14:15" x14ac:dyDescent="0.3">
      <c r="N70" s="8"/>
      <c r="O70" s="6"/>
    </row>
    <row r="71" spans="14:15" x14ac:dyDescent="0.3">
      <c r="N71" s="8"/>
    </row>
    <row r="72" spans="14:15" x14ac:dyDescent="0.3">
      <c r="N72" s="8"/>
    </row>
    <row r="73" spans="14:15" x14ac:dyDescent="0.3">
      <c r="N73" s="8"/>
    </row>
    <row r="74" spans="14:15" x14ac:dyDescent="0.3">
      <c r="N74" s="8"/>
    </row>
    <row r="75" spans="14:15" x14ac:dyDescent="0.3">
      <c r="N75" s="8"/>
    </row>
    <row r="76" spans="14:15" x14ac:dyDescent="0.3">
      <c r="N76" s="8"/>
    </row>
    <row r="77" spans="14:15" x14ac:dyDescent="0.3">
      <c r="N77" s="8"/>
    </row>
    <row r="78" spans="14:15" x14ac:dyDescent="0.3">
      <c r="N78" s="8"/>
    </row>
    <row r="79" spans="14:15" x14ac:dyDescent="0.3">
      <c r="N79" s="8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B289-02D0-4A79-8889-8A8F9B31AC17}">
  <dimension ref="A1:M7"/>
  <sheetViews>
    <sheetView tabSelected="1" workbookViewId="0">
      <selection activeCell="A13" sqref="A13"/>
    </sheetView>
  </sheetViews>
  <sheetFormatPr defaultRowHeight="14.4" x14ac:dyDescent="0.3"/>
  <cols>
    <col min="1" max="1" width="16.88671875" bestFit="1" customWidth="1"/>
    <col min="2" max="2" width="12.77734375" bestFit="1" customWidth="1"/>
    <col min="3" max="3" width="11.109375" bestFit="1" customWidth="1"/>
    <col min="4" max="4" width="12.44140625" bestFit="1" customWidth="1"/>
    <col min="5" max="5" width="10.33203125" bestFit="1" customWidth="1"/>
    <col min="6" max="6" width="19" bestFit="1" customWidth="1"/>
    <col min="7" max="7" width="6.6640625" bestFit="1" customWidth="1"/>
    <col min="8" max="8" width="14.21875" bestFit="1" customWidth="1"/>
    <col min="9" max="9" width="12.44140625" bestFit="1" customWidth="1"/>
    <col min="10" max="10" width="12.77734375" bestFit="1" customWidth="1"/>
    <col min="11" max="11" width="10.33203125" bestFit="1" customWidth="1"/>
    <col min="12" max="12" width="6.6640625" bestFit="1" customWidth="1"/>
  </cols>
  <sheetData>
    <row r="1" spans="1:13" x14ac:dyDescent="0.3">
      <c r="A1" s="14"/>
      <c r="B1" s="17" t="s">
        <v>14</v>
      </c>
      <c r="C1" s="17"/>
      <c r="D1" s="17"/>
      <c r="E1" s="17"/>
      <c r="F1" s="17"/>
      <c r="G1" s="17"/>
      <c r="H1" s="17" t="s">
        <v>27</v>
      </c>
      <c r="I1" s="17"/>
      <c r="J1" s="17"/>
      <c r="K1" s="17"/>
      <c r="L1" s="17"/>
      <c r="M1" s="13"/>
    </row>
    <row r="2" spans="1:13" x14ac:dyDescent="0.3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4" t="s">
        <v>20</v>
      </c>
      <c r="G2" s="14" t="s">
        <v>21</v>
      </c>
      <c r="H2" s="14" t="s">
        <v>28</v>
      </c>
      <c r="I2" s="14" t="s">
        <v>29</v>
      </c>
      <c r="J2" s="14" t="s">
        <v>30</v>
      </c>
      <c r="K2" s="14" t="s">
        <v>31</v>
      </c>
      <c r="L2" s="14" t="s">
        <v>21</v>
      </c>
    </row>
    <row r="3" spans="1:13" x14ac:dyDescent="0.3">
      <c r="A3" s="14" t="s">
        <v>22</v>
      </c>
      <c r="B3" s="15">
        <f>AVERAGE(Calculations!B2:B23)</f>
        <v>8.0773348406932297E-4</v>
      </c>
      <c r="C3" s="15">
        <f>AVERAGE(Calculations!D2:D23)</f>
        <v>1.3886681207950611E-2</v>
      </c>
      <c r="D3" s="15">
        <f>AVERAGE(Calculations!E2:E23)</f>
        <v>-2.5723100933140855E-4</v>
      </c>
      <c r="E3" s="15">
        <f>AVERAGE(Calculations!F2:F23)</f>
        <v>1.3977878103426678E-2</v>
      </c>
      <c r="F3" s="15">
        <f>AVERAGE(Calculations!G2:G23)</f>
        <v>-3.229026841299366E-3</v>
      </c>
      <c r="G3" s="16">
        <f>SUM(B3:F3)</f>
        <v>2.5186034944815836E-2</v>
      </c>
      <c r="H3" s="15">
        <f>AVERAGE(Calculations!I2:I23)</f>
        <v>6.3789725422148998E-3</v>
      </c>
      <c r="I3" s="15">
        <f>AVERAGE(Calculations!J2:J23)</f>
        <v>8.9088251529398574E-3</v>
      </c>
      <c r="J3" s="15">
        <f>AVERAGE(Calculations!H2:H23)</f>
        <v>5.9541965513067287E-3</v>
      </c>
      <c r="K3" s="16">
        <f>G3-H3-I3-J3</f>
        <v>3.944040698354352E-3</v>
      </c>
      <c r="L3" s="16">
        <f>SUM(H3:K3)</f>
        <v>2.518603494481584E-2</v>
      </c>
    </row>
    <row r="4" spans="1:13" x14ac:dyDescent="0.3">
      <c r="A4" s="14" t="s">
        <v>23</v>
      </c>
      <c r="B4" s="15">
        <f>AVERAGE(Calculations!B2:B13)</f>
        <v>1.2639737187466568E-2</v>
      </c>
      <c r="C4" s="15">
        <f>AVERAGE(Calculations!D2:D13)</f>
        <v>3.7780939477273664E-3</v>
      </c>
      <c r="D4" s="15">
        <f>AVERAGE(Calculations!E2:E13)</f>
        <v>1.4110313953118701E-3</v>
      </c>
      <c r="E4" s="15">
        <f>AVERAGE(Calculations!F2:F13)</f>
        <v>8.5199977819127269E-3</v>
      </c>
      <c r="F4" s="15">
        <f>AVERAGE(Calculations!G2:G13)</f>
        <v>-1.9437221597741969E-3</v>
      </c>
      <c r="G4" s="16">
        <f>SUM(B4:F4)</f>
        <v>2.4405138152644335E-2</v>
      </c>
      <c r="H4" s="15">
        <f>AVERAGE(Calculations!I2:I13)</f>
        <v>6.8170978638943626E-3</v>
      </c>
      <c r="I4" s="15">
        <f>AVERAGE(Calculations!J2:J13)</f>
        <v>4.4551381354141295E-3</v>
      </c>
      <c r="J4" s="15">
        <f>AVERAGE(Calculations!H2:H13)</f>
        <v>4.6497922974177743E-3</v>
      </c>
      <c r="K4" s="16">
        <f>G4-H4-I4-J4</f>
        <v>8.4831098559180682E-3</v>
      </c>
      <c r="L4" s="16">
        <f>SUM(H4:K4)</f>
        <v>2.4405138152644335E-2</v>
      </c>
    </row>
    <row r="5" spans="1:13" x14ac:dyDescent="0.3">
      <c r="A5" s="14" t="s">
        <v>24</v>
      </c>
      <c r="B5" s="15">
        <f>AVERAGE(Calculations!B14:B23)</f>
        <v>-1.3390670960007376E-2</v>
      </c>
      <c r="C5" s="15">
        <f>AVERAGE(Calculations!D14:D23)</f>
        <v>2.6016985920218505E-2</v>
      </c>
      <c r="D5" s="15">
        <f>AVERAGE(Calculations!E14:E23)</f>
        <v>-2.259145894903343E-3</v>
      </c>
      <c r="E5" s="15">
        <f>AVERAGE(Calculations!F14:F23)</f>
        <v>2.0527334489243425E-2</v>
      </c>
      <c r="F5" s="15">
        <f>AVERAGE(Calculations!G14:G23)</f>
        <v>-4.7713924591295687E-3</v>
      </c>
      <c r="G5" s="16">
        <f>SUM(B5:F5)</f>
        <v>2.612311109542164E-2</v>
      </c>
      <c r="H5" s="15">
        <f>AVERAGE(Calculations!I14:I23)</f>
        <v>5.8532221561995428E-3</v>
      </c>
      <c r="I5" s="15">
        <f>AVERAGE(Calculations!J14:J23)</f>
        <v>1.4253249573970728E-2</v>
      </c>
      <c r="J5" s="15">
        <f>AVERAGE(Calculations!H14:H23)</f>
        <v>7.5194816559734758E-3</v>
      </c>
      <c r="K5" s="16">
        <f>G5-H5-I5-J5</f>
        <v>-1.5028422907221077E-3</v>
      </c>
      <c r="L5" s="16">
        <f>SUM(H5:K5)</f>
        <v>2.612311109542164E-2</v>
      </c>
    </row>
    <row r="6" spans="1:13" x14ac:dyDescent="0.3">
      <c r="A6" s="14" t="s">
        <v>25</v>
      </c>
      <c r="B6" s="15">
        <f>AVERAGE(Calculations!B24:B41)</f>
        <v>1.7876454744273573E-2</v>
      </c>
      <c r="C6" s="15">
        <f>AVERAGE(Calculations!D24:D41)</f>
        <v>6.4149576976329599E-3</v>
      </c>
      <c r="D6" s="15">
        <f>AVERAGE(Calculations!E24:E41)</f>
        <v>-1.7030907693038302E-4</v>
      </c>
      <c r="E6" s="15">
        <f>AVERAGE(Calculations!F24:F41)</f>
        <v>1.8247510320384071E-2</v>
      </c>
      <c r="F6" s="15">
        <f>AVERAGE(Calculations!G24:G41)</f>
        <v>-6.800505502326277E-3</v>
      </c>
      <c r="G6" s="16">
        <f>SUM(B6:F6)</f>
        <v>3.556810818303395E-2</v>
      </c>
      <c r="H6" s="15">
        <f>AVERAGE(Calculations!I24:I41)</f>
        <v>6.8999778210478823E-3</v>
      </c>
      <c r="I6" s="15">
        <f>AVERAGE(Calculations!J24:J41)</f>
        <v>4.2035243210492984E-2</v>
      </c>
      <c r="J6" s="15">
        <f>AVERAGE(Calculations!H24:H41)</f>
        <v>-2.4703626202683803E-2</v>
      </c>
      <c r="K6" s="16">
        <f>G6-H6-I6-J6</f>
        <v>1.1336513354176885E-2</v>
      </c>
      <c r="L6" s="16">
        <f>SUM(H6:K6)</f>
        <v>3.556810818303395E-2</v>
      </c>
    </row>
    <row r="7" spans="1:13" x14ac:dyDescent="0.3">
      <c r="A7" s="14" t="s">
        <v>26</v>
      </c>
      <c r="B7" s="15">
        <f>AVERAGE(Calculations!B42:B59)</f>
        <v>-8.3506521803962267E-4</v>
      </c>
      <c r="C7" s="15">
        <f>AVERAGE(Calculations!D42:D59)</f>
        <v>-9.0354340375873223E-3</v>
      </c>
      <c r="D7" s="15"/>
      <c r="E7" s="15"/>
      <c r="F7" s="15">
        <f>AVERAGE(Calculations!G42:G59)</f>
        <v>-1.7344849533571191E-3</v>
      </c>
      <c r="G7" s="16">
        <f>SUM(B7:F7)</f>
        <v>-1.1604984208984063E-2</v>
      </c>
      <c r="H7" s="15">
        <f>AVERAGE(Calculations!I42:I59)</f>
        <v>5.8752039914988057E-3</v>
      </c>
      <c r="I7" s="15">
        <f>AVERAGE(Calculations!J42:J59)</f>
        <v>1.3058668480467666E-2</v>
      </c>
      <c r="J7" s="15">
        <f>AVERAGE(Calculations!H42:H59)</f>
        <v>3.0937126591248738E-3</v>
      </c>
      <c r="K7" s="16">
        <f>G7-H7-I7-J7</f>
        <v>-3.3632569340075406E-2</v>
      </c>
      <c r="L7" s="16">
        <f>SUM(H7:K7)</f>
        <v>-1.1604984208984061E-2</v>
      </c>
    </row>
  </sheetData>
  <mergeCells count="2">
    <mergeCell ref="H1:L1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2022-02-18T17:42:46Z</dcterms:modified>
</cp:coreProperties>
</file>