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13_ncr:1_{1C0CC305-D468-4BCF-B7CC-585B0831890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1" r:id="rId1"/>
    <sheet name="Calculations" sheetId="2" r:id="rId2"/>
    <sheet name="Resul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  <c r="L2" i="1"/>
  <c r="G3" i="2"/>
  <c r="D3" i="2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2" i="1"/>
  <c r="J10" i="3" l="1"/>
  <c r="I10" i="3"/>
  <c r="H10" i="3"/>
  <c r="G10" i="3"/>
  <c r="F10" i="3"/>
  <c r="E10" i="3"/>
  <c r="D10" i="3"/>
  <c r="C10" i="3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D57" i="2"/>
  <c r="D58" i="2"/>
  <c r="D59" i="2"/>
  <c r="H2" i="2"/>
  <c r="I2" i="2"/>
  <c r="J2" i="2"/>
  <c r="K2" i="2"/>
  <c r="H3" i="2"/>
  <c r="I3" i="2"/>
  <c r="J3" i="2"/>
  <c r="K3" i="2"/>
  <c r="H4" i="2"/>
  <c r="I4" i="2"/>
  <c r="J4" i="2"/>
  <c r="K4" i="2"/>
  <c r="H5" i="2"/>
  <c r="I5" i="2"/>
  <c r="J5" i="2"/>
  <c r="K5" i="2"/>
  <c r="H6" i="2"/>
  <c r="I6" i="2"/>
  <c r="J6" i="2"/>
  <c r="K6" i="2"/>
  <c r="H7" i="2"/>
  <c r="I7" i="2"/>
  <c r="J7" i="2"/>
  <c r="K7" i="2"/>
  <c r="H8" i="2"/>
  <c r="I8" i="2"/>
  <c r="J8" i="2"/>
  <c r="K8" i="2"/>
  <c r="H9" i="2"/>
  <c r="I9" i="2"/>
  <c r="J9" i="2"/>
  <c r="K9" i="2"/>
  <c r="H10" i="2"/>
  <c r="I10" i="2"/>
  <c r="J10" i="2"/>
  <c r="K10" i="2"/>
  <c r="H11" i="2"/>
  <c r="I11" i="2"/>
  <c r="J11" i="2"/>
  <c r="K11" i="2"/>
  <c r="H12" i="2"/>
  <c r="I12" i="2"/>
  <c r="J12" i="2"/>
  <c r="K12" i="2"/>
  <c r="H13" i="2"/>
  <c r="I13" i="2"/>
  <c r="J13" i="2"/>
  <c r="K13" i="2"/>
  <c r="H14" i="2"/>
  <c r="I14" i="2"/>
  <c r="J14" i="2"/>
  <c r="K14" i="2"/>
  <c r="H15" i="2"/>
  <c r="I15" i="2"/>
  <c r="J15" i="2"/>
  <c r="K15" i="2"/>
  <c r="H16" i="2"/>
  <c r="I16" i="2"/>
  <c r="J16" i="2"/>
  <c r="K16" i="2"/>
  <c r="H17" i="2"/>
  <c r="I17" i="2"/>
  <c r="J17" i="2"/>
  <c r="K17" i="2"/>
  <c r="H18" i="2"/>
  <c r="I18" i="2"/>
  <c r="J18" i="2"/>
  <c r="K18" i="2"/>
  <c r="H19" i="2"/>
  <c r="I19" i="2"/>
  <c r="J19" i="2"/>
  <c r="K19" i="2"/>
  <c r="H20" i="2"/>
  <c r="I20" i="2"/>
  <c r="J20" i="2"/>
  <c r="K20" i="2"/>
  <c r="H21" i="2"/>
  <c r="I21" i="2"/>
  <c r="J21" i="2"/>
  <c r="K21" i="2"/>
  <c r="H22" i="2"/>
  <c r="I22" i="2"/>
  <c r="J22" i="2"/>
  <c r="K22" i="2"/>
  <c r="H23" i="2"/>
  <c r="I23" i="2"/>
  <c r="J23" i="2"/>
  <c r="K23" i="2"/>
  <c r="H24" i="2"/>
  <c r="I24" i="2"/>
  <c r="J24" i="2"/>
  <c r="K24" i="2"/>
  <c r="H25" i="2"/>
  <c r="I25" i="2"/>
  <c r="J25" i="2"/>
  <c r="K25" i="2"/>
  <c r="H26" i="2"/>
  <c r="I26" i="2"/>
  <c r="J26" i="2"/>
  <c r="K26" i="2"/>
  <c r="H27" i="2"/>
  <c r="I27" i="2"/>
  <c r="J27" i="2"/>
  <c r="K27" i="2"/>
  <c r="H28" i="2"/>
  <c r="I28" i="2"/>
  <c r="J28" i="2"/>
  <c r="K28" i="2"/>
  <c r="H29" i="2"/>
  <c r="I29" i="2"/>
  <c r="J29" i="2"/>
  <c r="K29" i="2"/>
  <c r="H30" i="2"/>
  <c r="I30" i="2"/>
  <c r="J30" i="2"/>
  <c r="K30" i="2"/>
  <c r="H31" i="2"/>
  <c r="I31" i="2"/>
  <c r="J31" i="2"/>
  <c r="K31" i="2"/>
  <c r="H32" i="2"/>
  <c r="I32" i="2"/>
  <c r="J32" i="2"/>
  <c r="K32" i="2"/>
  <c r="H33" i="2"/>
  <c r="I33" i="2"/>
  <c r="J33" i="2"/>
  <c r="K33" i="2"/>
  <c r="H34" i="2"/>
  <c r="I34" i="2"/>
  <c r="J34" i="2"/>
  <c r="K34" i="2"/>
  <c r="H35" i="2"/>
  <c r="I35" i="2"/>
  <c r="J35" i="2"/>
  <c r="K35" i="2"/>
  <c r="H36" i="2"/>
  <c r="I36" i="2"/>
  <c r="J36" i="2"/>
  <c r="K36" i="2"/>
  <c r="H37" i="2"/>
  <c r="I37" i="2"/>
  <c r="J37" i="2"/>
  <c r="K37" i="2"/>
  <c r="H38" i="2"/>
  <c r="I38" i="2"/>
  <c r="J38" i="2"/>
  <c r="K38" i="2"/>
  <c r="H39" i="2"/>
  <c r="I39" i="2"/>
  <c r="J39" i="2"/>
  <c r="K39" i="2"/>
  <c r="H40" i="2"/>
  <c r="I40" i="2"/>
  <c r="J40" i="2"/>
  <c r="K40" i="2"/>
  <c r="H41" i="2"/>
  <c r="I41" i="2"/>
  <c r="J41" i="2"/>
  <c r="K41" i="2"/>
  <c r="H42" i="2"/>
  <c r="I42" i="2"/>
  <c r="J42" i="2"/>
  <c r="K42" i="2"/>
  <c r="H43" i="2"/>
  <c r="I43" i="2"/>
  <c r="J43" i="2"/>
  <c r="K43" i="2"/>
  <c r="H44" i="2"/>
  <c r="I44" i="2"/>
  <c r="J44" i="2"/>
  <c r="K44" i="2"/>
  <c r="H45" i="2"/>
  <c r="I45" i="2"/>
  <c r="J45" i="2"/>
  <c r="K45" i="2"/>
  <c r="H46" i="2"/>
  <c r="I46" i="2"/>
  <c r="J46" i="2"/>
  <c r="K46" i="2"/>
  <c r="H47" i="2"/>
  <c r="I47" i="2"/>
  <c r="J47" i="2"/>
  <c r="K47" i="2"/>
  <c r="H48" i="2"/>
  <c r="I48" i="2"/>
  <c r="J48" i="2"/>
  <c r="K48" i="2"/>
  <c r="H49" i="2"/>
  <c r="I49" i="2"/>
  <c r="J49" i="2"/>
  <c r="K49" i="2"/>
  <c r="H50" i="2"/>
  <c r="I50" i="2"/>
  <c r="J50" i="2"/>
  <c r="K50" i="2"/>
  <c r="H51" i="2"/>
  <c r="I51" i="2"/>
  <c r="J51" i="2"/>
  <c r="K51" i="2"/>
  <c r="H52" i="2"/>
  <c r="I52" i="2"/>
  <c r="J52" i="2"/>
  <c r="K52" i="2"/>
  <c r="H53" i="2"/>
  <c r="I53" i="2"/>
  <c r="J53" i="2"/>
  <c r="K53" i="2"/>
  <c r="H54" i="2"/>
  <c r="I54" i="2"/>
  <c r="J54" i="2"/>
  <c r="K54" i="2"/>
  <c r="H55" i="2"/>
  <c r="I55" i="2"/>
  <c r="J55" i="2"/>
  <c r="K55" i="2"/>
  <c r="H56" i="2"/>
  <c r="I56" i="2"/>
  <c r="J56" i="2"/>
  <c r="K56" i="2"/>
  <c r="H57" i="2"/>
  <c r="I57" i="2"/>
  <c r="J57" i="2"/>
  <c r="K57" i="2"/>
  <c r="H58" i="2"/>
  <c r="I58" i="2"/>
  <c r="J58" i="2"/>
  <c r="K58" i="2"/>
  <c r="H59" i="2"/>
  <c r="I59" i="2"/>
  <c r="J59" i="2"/>
  <c r="K59" i="2"/>
  <c r="G12" i="3" l="1"/>
  <c r="F12" i="3"/>
  <c r="E12" i="3"/>
  <c r="D12" i="3"/>
  <c r="G11" i="3"/>
  <c r="I11" i="3"/>
  <c r="E11" i="3"/>
  <c r="I14" i="3"/>
  <c r="H14" i="3"/>
  <c r="G14" i="3"/>
  <c r="F14" i="3"/>
  <c r="E14" i="3"/>
  <c r="C14" i="3"/>
  <c r="J14" i="3"/>
  <c r="E13" i="3"/>
  <c r="H11" i="3"/>
  <c r="F11" i="3"/>
  <c r="J11" i="3"/>
  <c r="H12" i="3"/>
  <c r="G13" i="3"/>
  <c r="F13" i="3"/>
  <c r="J13" i="3"/>
  <c r="D11" i="3"/>
  <c r="C13" i="3"/>
  <c r="C11" i="3"/>
  <c r="I12" i="3"/>
  <c r="H13" i="3"/>
  <c r="I13" i="3"/>
  <c r="C12" i="3"/>
  <c r="D14" i="3"/>
  <c r="D13" i="3"/>
  <c r="B11" i="3"/>
  <c r="B12" i="3"/>
  <c r="J12" i="3"/>
  <c r="B13" i="3"/>
  <c r="B14" i="3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F4" i="2"/>
  <c r="F12" i="2"/>
  <c r="F20" i="2"/>
  <c r="F28" i="2"/>
  <c r="F36" i="2"/>
  <c r="F44" i="2"/>
  <c r="F52" i="2"/>
  <c r="F3" i="2"/>
  <c r="F5" i="2"/>
  <c r="F6" i="2"/>
  <c r="F7" i="2"/>
  <c r="F8" i="2"/>
  <c r="F9" i="2"/>
  <c r="F11" i="2"/>
  <c r="F13" i="2"/>
  <c r="F14" i="2"/>
  <c r="F15" i="2"/>
  <c r="F16" i="2"/>
  <c r="F17" i="2"/>
  <c r="F19" i="2"/>
  <c r="F21" i="2"/>
  <c r="F22" i="2"/>
  <c r="F23" i="2"/>
  <c r="F24" i="2"/>
  <c r="F25" i="2"/>
  <c r="F26" i="2"/>
  <c r="F29" i="2"/>
  <c r="F30" i="2"/>
  <c r="F31" i="2"/>
  <c r="F32" i="2"/>
  <c r="F33" i="2"/>
  <c r="F34" i="2"/>
  <c r="F37" i="2"/>
  <c r="F38" i="2"/>
  <c r="F39" i="2"/>
  <c r="F40" i="2"/>
  <c r="F41" i="2"/>
  <c r="F42" i="2"/>
  <c r="F45" i="2"/>
  <c r="F46" i="2"/>
  <c r="F47" i="2"/>
  <c r="F48" i="2"/>
  <c r="F49" i="2"/>
  <c r="F51" i="2"/>
  <c r="F53" i="2"/>
  <c r="F54" i="2"/>
  <c r="F55" i="2"/>
  <c r="F56" i="2"/>
  <c r="F57" i="2"/>
  <c r="F58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3" i="2"/>
  <c r="B4" i="2"/>
  <c r="B5" i="2"/>
  <c r="B6" i="2"/>
  <c r="C3" i="2"/>
  <c r="C4" i="2"/>
  <c r="C5" i="2"/>
  <c r="H4" i="3" l="1"/>
  <c r="I2" i="3"/>
  <c r="G2" i="3"/>
  <c r="F4" i="3"/>
  <c r="H2" i="3"/>
  <c r="I4" i="3"/>
  <c r="E2" i="3"/>
  <c r="D2" i="3"/>
  <c r="J2" i="3"/>
  <c r="B2" i="3"/>
  <c r="G4" i="3"/>
  <c r="J4" i="3"/>
  <c r="B4" i="3"/>
  <c r="D4" i="3"/>
  <c r="E4" i="3"/>
  <c r="C2" i="3"/>
  <c r="F2" i="3"/>
  <c r="B3" i="3"/>
  <c r="C4" i="3"/>
  <c r="F59" i="2"/>
  <c r="F35" i="2"/>
  <c r="F3" i="3" s="1"/>
  <c r="F27" i="2"/>
  <c r="E3" i="3" s="1"/>
  <c r="F50" i="2"/>
  <c r="I3" i="3" s="1"/>
  <c r="F18" i="2"/>
  <c r="C3" i="3" s="1"/>
  <c r="F10" i="2"/>
  <c r="F43" i="2"/>
  <c r="G3" i="3" s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J3" i="3" l="1"/>
  <c r="D5" i="3"/>
  <c r="J5" i="3"/>
  <c r="I5" i="3"/>
  <c r="G5" i="3"/>
  <c r="D3" i="3"/>
  <c r="H3" i="3"/>
  <c r="C5" i="3"/>
  <c r="H5" i="3"/>
  <c r="F5" i="3"/>
  <c r="E5" i="3"/>
  <c r="B5" i="3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C6" i="3" l="1"/>
  <c r="I6" i="3"/>
  <c r="I8" i="3" s="1"/>
  <c r="I15" i="3" s="1"/>
  <c r="I16" i="3" s="1"/>
  <c r="G6" i="3"/>
  <c r="G8" i="3" s="1"/>
  <c r="G15" i="3" s="1"/>
  <c r="G16" i="3" s="1"/>
  <c r="B6" i="3"/>
  <c r="D6" i="3"/>
  <c r="J6" i="3"/>
  <c r="J8" i="3" s="1"/>
  <c r="J15" i="3" s="1"/>
  <c r="J16" i="3" s="1"/>
  <c r="C7" i="3"/>
  <c r="C8" i="3" s="1"/>
  <c r="C15" i="3" s="1"/>
  <c r="C16" i="3" s="1"/>
  <c r="D7" i="3"/>
  <c r="J7" i="3"/>
  <c r="B7" i="3"/>
  <c r="H7" i="3"/>
  <c r="F7" i="3"/>
  <c r="E7" i="3"/>
  <c r="H6" i="3"/>
  <c r="H8" i="3" s="1"/>
  <c r="H15" i="3" s="1"/>
  <c r="H16" i="3" s="1"/>
  <c r="F6" i="3"/>
  <c r="F8" i="3" s="1"/>
  <c r="F15" i="3" s="1"/>
  <c r="F16" i="3" s="1"/>
  <c r="E6" i="3"/>
  <c r="I7" i="3"/>
  <c r="G7" i="3"/>
  <c r="E8" i="3" l="1"/>
  <c r="E15" i="3" s="1"/>
  <c r="E16" i="3" s="1"/>
  <c r="D8" i="3"/>
  <c r="D15" i="3" s="1"/>
  <c r="D16" i="3" s="1"/>
  <c r="B8" i="3"/>
  <c r="B15" i="3" s="1"/>
  <c r="B16" i="3" s="1"/>
</calcChain>
</file>

<file path=xl/sharedStrings.xml><?xml version="1.0" encoding="utf-8"?>
<sst xmlns="http://schemas.openxmlformats.org/spreadsheetml/2006/main" count="62" uniqueCount="55">
  <si>
    <t>year</t>
  </si>
  <si>
    <t>per-capita real gdp</t>
  </si>
  <si>
    <t>inflation rate</t>
  </si>
  <si>
    <t>total deficit</t>
  </si>
  <si>
    <t>primary defict</t>
  </si>
  <si>
    <t>total debt</t>
  </si>
  <si>
    <t>external debt</t>
  </si>
  <si>
    <t>domestic debt</t>
  </si>
  <si>
    <t>total interest payments</t>
  </si>
  <si>
    <t>interest on external debt</t>
  </si>
  <si>
    <t>interest on domestic debt</t>
  </si>
  <si>
    <t>exchange rate</t>
  </si>
  <si>
    <t>monetary base</t>
  </si>
  <si>
    <t>nominal gdp</t>
  </si>
  <si>
    <t>Period</t>
  </si>
  <si>
    <t>1960-71</t>
  </si>
  <si>
    <t>1971-77</t>
  </si>
  <si>
    <t>1960-77</t>
  </si>
  <si>
    <t>1977-86</t>
  </si>
  <si>
    <t>1986-98</t>
  </si>
  <si>
    <t>1998-2002</t>
  </si>
  <si>
    <t>2002-17</t>
  </si>
  <si>
    <t>2006-17</t>
  </si>
  <si>
    <t>1960-2017</t>
  </si>
  <si>
    <t>(1) Issuance of local currency internal debt</t>
  </si>
  <si>
    <t>(2) Issuance of indexed internal debt</t>
  </si>
  <si>
    <t>(3) Issuance of dollar internal debt</t>
  </si>
  <si>
    <t>(4) Issuance of external debt</t>
  </si>
  <si>
    <t>(5) Money issuance</t>
  </si>
  <si>
    <t>(6) Seigniorage</t>
  </si>
  <si>
    <t>Total</t>
  </si>
  <si>
    <t>Obligations</t>
  </si>
  <si>
    <t>(1) General government primary deficit</t>
  </si>
  <si>
    <t>(2) Service of local currency internal debt</t>
  </si>
  <si>
    <t>(3) Service of indexed internal debt</t>
  </si>
  <si>
    <t>(4) Service of dollar internal debt</t>
  </si>
  <si>
    <t>(5) Service of external debt</t>
  </si>
  <si>
    <t>(6) Residual</t>
  </si>
  <si>
    <t>seigniorage</t>
  </si>
  <si>
    <t>change in indexed debt</t>
  </si>
  <si>
    <t>change in domestic debt</t>
  </si>
  <si>
    <t>change dollar internal debt</t>
  </si>
  <si>
    <t>indexed internal debt</t>
  </si>
  <si>
    <t>dolar internal debt</t>
  </si>
  <si>
    <t>interest on dolar internal debt</t>
  </si>
  <si>
    <t>interest on indexed internal debt</t>
  </si>
  <si>
    <t>change in real money balance</t>
  </si>
  <si>
    <t>real exchange rate</t>
  </si>
  <si>
    <t>gdp deflator Bolivia</t>
  </si>
  <si>
    <t>gdp deflator US</t>
  </si>
  <si>
    <t>real gdp Bolivia</t>
  </si>
  <si>
    <t>gross interest rates on external debt (USD.)</t>
  </si>
  <si>
    <t>gross interest rates on internal debt (Bs.)</t>
  </si>
  <si>
    <t>gross interest rates on internal debt (USD.)</t>
  </si>
  <si>
    <t>gross interest rates on internal debt (UFV)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</si>
</sst>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-* #,##0.00\ _€_-;\-* #,##0.00\ _€_-;_-* &quot;-&quot;??\ _€_-;_-@_-"/>
    <numFmt numFmtId="166" formatCode="0.0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2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6" fontId="4" fillId="0" borderId="0"/>
    <xf numFmtId="9" fontId="3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0" fillId="0" borderId="0" xfId="0" applyFont="1"/>
    <xf numFmtId="10" fontId="0" fillId="0" borderId="0" xfId="1" applyNumberFormat="1" applyFont="1"/>
    <xf numFmtId="16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10">
    <cellStyle name="=C:\WINNT\SYSTEM32\COMMAND.COM" xfId="3" xr:uid="{5A6BF1D9-3A21-4201-BF7A-B67BA9B47188}"/>
    <cellStyle name="Comma 2" xfId="4" xr:uid="{DAB246CF-22F4-4584-9CC5-E09B201DF7C1}"/>
    <cellStyle name="Millares 2" xfId="5" xr:uid="{9BE0552E-6CE4-4617-B142-AF262AC332B5}"/>
    <cellStyle name="Millares 2 2 2" xfId="6" xr:uid="{AC516804-BB0B-4B0E-B7DA-665F4831D72A}"/>
    <cellStyle name="Normal" xfId="0" builtinId="0"/>
    <cellStyle name="Normal 2" xfId="7" xr:uid="{61FE40E0-8722-4DCD-A239-60D9AC500BF3}"/>
    <cellStyle name="Normal 2 4" xfId="8" xr:uid="{9A45622E-0032-4A3C-A3AB-44C2A2FAAD9E}"/>
    <cellStyle name="Normal 3" xfId="2" xr:uid="{F343DD21-F62A-4BEE-B0BC-C0F40ADC6C08}"/>
    <cellStyle name="Percent" xfId="1" builtinId="5"/>
    <cellStyle name="Percent 2" xfId="9" xr:uid="{F1A194C1-EE40-419B-9D0F-59CCA87C1A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opLeftCell="U1" workbookViewId="0">
      <selection activeCell="X16" sqref="X16"/>
    </sheetView>
  </sheetViews>
  <sheetFormatPr defaultColWidth="11.44140625" defaultRowHeight="14.4" x14ac:dyDescent="0.3"/>
  <cols>
    <col min="1" max="1" width="5" bestFit="1" customWidth="1"/>
    <col min="2" max="2" width="16.33203125" bestFit="1" customWidth="1"/>
    <col min="3" max="3" width="10.88671875" bestFit="1" customWidth="1"/>
    <col min="4" max="4" width="11.5546875" bestFit="1" customWidth="1"/>
    <col min="5" max="5" width="10.44140625" bestFit="1" customWidth="1"/>
    <col min="6" max="6" width="12.33203125" bestFit="1" customWidth="1"/>
    <col min="7" max="7" width="9" bestFit="1" customWidth="1"/>
    <col min="8" max="8" width="11.77734375" bestFit="1" customWidth="1"/>
    <col min="9" max="9" width="12.5546875" bestFit="1" customWidth="1"/>
    <col min="10" max="10" width="18.33203125" bestFit="1" customWidth="1"/>
    <col min="11" max="11" width="16.109375" bestFit="1" customWidth="1"/>
    <col min="12" max="12" width="20.109375" bestFit="1" customWidth="1"/>
    <col min="13" max="13" width="22.109375" bestFit="1" customWidth="1"/>
    <col min="14" max="14" width="25.6640625" bestFit="1" customWidth="1"/>
    <col min="15" max="15" width="27.77734375" bestFit="1" customWidth="1"/>
    <col min="16" max="16" width="21.33203125" bestFit="1" customWidth="1"/>
    <col min="17" max="17" width="12.44140625" bestFit="1" customWidth="1"/>
    <col min="18" max="18" width="13.21875" bestFit="1" customWidth="1"/>
    <col min="19" max="19" width="16.109375" bestFit="1" customWidth="1"/>
    <col min="20" max="20" width="16.88671875" bestFit="1" customWidth="1"/>
    <col min="21" max="21" width="13.6640625" bestFit="1" customWidth="1"/>
    <col min="22" max="22" width="13.44140625" bestFit="1" customWidth="1"/>
    <col min="23" max="23" width="36.44140625" bestFit="1" customWidth="1"/>
    <col min="24" max="24" width="34.44140625" bestFit="1" customWidth="1"/>
    <col min="25" max="25" width="36" bestFit="1" customWidth="1"/>
    <col min="26" max="26" width="35.33203125" bestFit="1" customWidth="1"/>
  </cols>
  <sheetData>
    <row r="1" spans="1:27" x14ac:dyDescent="0.3">
      <c r="A1" t="s">
        <v>0</v>
      </c>
      <c r="B1" t="s">
        <v>1</v>
      </c>
      <c r="C1" t="s">
        <v>13</v>
      </c>
      <c r="D1" t="s">
        <v>2</v>
      </c>
      <c r="E1" t="s">
        <v>3</v>
      </c>
      <c r="F1" t="s">
        <v>4</v>
      </c>
      <c r="G1" s="2" t="s">
        <v>5</v>
      </c>
      <c r="H1" t="s">
        <v>6</v>
      </c>
      <c r="I1" t="s">
        <v>7</v>
      </c>
      <c r="J1" t="s">
        <v>42</v>
      </c>
      <c r="K1" t="s">
        <v>43</v>
      </c>
      <c r="L1" t="s">
        <v>8</v>
      </c>
      <c r="M1" t="s">
        <v>10</v>
      </c>
      <c r="N1" t="s">
        <v>44</v>
      </c>
      <c r="O1" t="s">
        <v>45</v>
      </c>
      <c r="P1" t="s">
        <v>9</v>
      </c>
      <c r="Q1" t="s">
        <v>11</v>
      </c>
      <c r="R1" t="s">
        <v>12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</row>
    <row r="2" spans="1:27" x14ac:dyDescent="0.3">
      <c r="A2">
        <v>1960</v>
      </c>
      <c r="B2" s="1">
        <v>1237</v>
      </c>
      <c r="C2" s="1">
        <v>4.4789999999999995E-3</v>
      </c>
      <c r="D2" s="1">
        <v>11.533123926204695</v>
      </c>
      <c r="E2" s="1">
        <v>2.1161196695690991</v>
      </c>
      <c r="F2" s="1">
        <v>2.1161196695690991</v>
      </c>
      <c r="G2" s="1">
        <f>SUM(H2:K2)</f>
        <v>48.171003281201166</v>
      </c>
      <c r="H2" s="1">
        <v>48.171003281201166</v>
      </c>
      <c r="I2" s="1">
        <v>0</v>
      </c>
      <c r="J2" s="1">
        <v>0</v>
      </c>
      <c r="K2" s="1">
        <v>0</v>
      </c>
      <c r="L2" s="1">
        <f>SUM(M2:P2)</f>
        <v>-2.4955960065226228</v>
      </c>
      <c r="M2" s="1">
        <v>0</v>
      </c>
      <c r="N2" s="1">
        <v>0</v>
      </c>
      <c r="O2" s="1">
        <v>0</v>
      </c>
      <c r="P2" s="1">
        <v>-2.4955960065226228</v>
      </c>
      <c r="Q2" s="1">
        <v>1.1885000000000001E-5</v>
      </c>
      <c r="R2" s="1">
        <v>4.1913600000000002E-4</v>
      </c>
      <c r="S2" s="1">
        <f>U2*Q2/T2</f>
        <v>8.9943377464215359</v>
      </c>
      <c r="T2" s="1">
        <v>2.4913412947173372E-7</v>
      </c>
      <c r="U2" s="1">
        <v>0.18853988259398272</v>
      </c>
      <c r="V2" s="1">
        <v>17978.267407590087</v>
      </c>
      <c r="W2" s="6">
        <v>1.0075000000000001</v>
      </c>
      <c r="X2" s="6"/>
      <c r="Y2" s="6"/>
      <c r="Z2" s="6"/>
      <c r="AA2" s="6"/>
    </row>
    <row r="3" spans="1:27" x14ac:dyDescent="0.3">
      <c r="A3">
        <v>1961</v>
      </c>
      <c r="B3" s="1">
        <v>1239.7360222713844</v>
      </c>
      <c r="C3" s="1">
        <v>4.8719999999999996E-3</v>
      </c>
      <c r="D3" s="1">
        <v>7.5614930718390809</v>
      </c>
      <c r="E3" s="1">
        <v>1.6899425287356333</v>
      </c>
      <c r="F3" s="1">
        <v>1.6899425287356333</v>
      </c>
      <c r="G3" s="1">
        <f t="shared" ref="G3:G59" si="0">SUM(H3:K3)</f>
        <v>45.568277280275055</v>
      </c>
      <c r="H3" s="1">
        <v>45.568277280275055</v>
      </c>
      <c r="I3" s="1">
        <v>0</v>
      </c>
      <c r="J3" s="1">
        <v>0</v>
      </c>
      <c r="K3" s="1">
        <v>0</v>
      </c>
      <c r="L3" s="1">
        <f t="shared" ref="L3:L59" si="1">SUM(M3:P3)</f>
        <v>-1.2035229156612701</v>
      </c>
      <c r="M3" s="1">
        <v>0</v>
      </c>
      <c r="N3" s="1">
        <v>0</v>
      </c>
      <c r="O3" s="1">
        <v>0</v>
      </c>
      <c r="P3" s="1">
        <v>-1.2035229156612701</v>
      </c>
      <c r="Q3" s="1">
        <v>1.1885000000000001E-5</v>
      </c>
      <c r="R3" s="1">
        <v>4.9405900000000003E-4</v>
      </c>
      <c r="S3" s="1">
        <f t="shared" ref="S3:S59" si="2">U3*Q3/T3</f>
        <v>8.5555433416296651</v>
      </c>
      <c r="T3" s="1">
        <v>2.6544786406459025E-7</v>
      </c>
      <c r="U3" s="1">
        <v>0.19108546116513431</v>
      </c>
      <c r="V3" s="1">
        <v>18353.886617880329</v>
      </c>
      <c r="W3" s="6">
        <v>1.0075000000000001</v>
      </c>
      <c r="X3" s="6"/>
      <c r="Y3" s="6"/>
      <c r="Z3" s="6"/>
      <c r="AA3" s="6"/>
    </row>
    <row r="4" spans="1:27" x14ac:dyDescent="0.3">
      <c r="A4">
        <v>1962</v>
      </c>
      <c r="B4" s="1">
        <v>1284.7484931377135</v>
      </c>
      <c r="C4" s="1">
        <v>5.3270000000000001E-3</v>
      </c>
      <c r="D4" s="1">
        <v>5.8793314222527613</v>
      </c>
      <c r="E4" s="1">
        <v>0.76853763844565415</v>
      </c>
      <c r="F4" s="1">
        <v>0.76853763844565415</v>
      </c>
      <c r="G4" s="1">
        <f t="shared" si="0"/>
        <v>45.190340854608586</v>
      </c>
      <c r="H4" s="1">
        <v>45.190340854608586</v>
      </c>
      <c r="I4" s="1">
        <v>0</v>
      </c>
      <c r="J4" s="1">
        <v>0</v>
      </c>
      <c r="K4" s="1">
        <v>0</v>
      </c>
      <c r="L4" s="1">
        <f t="shared" si="1"/>
        <v>-2.5601592554018264</v>
      </c>
      <c r="M4" s="1">
        <v>0</v>
      </c>
      <c r="N4" s="1">
        <v>0</v>
      </c>
      <c r="O4" s="1">
        <v>0</v>
      </c>
      <c r="P4" s="1">
        <v>-2.5601592554018264</v>
      </c>
      <c r="Q4" s="1">
        <v>1.1884999999999999E-5</v>
      </c>
      <c r="R4" s="1">
        <v>5.55417E-4</v>
      </c>
      <c r="S4" s="1">
        <f t="shared" si="2"/>
        <v>8.3641421036855128</v>
      </c>
      <c r="T4" s="1">
        <v>2.7490171291420877E-7</v>
      </c>
      <c r="U4" s="1">
        <v>0.19346377714438381</v>
      </c>
      <c r="V4" s="1">
        <v>19377.834876068773</v>
      </c>
      <c r="W4" s="6">
        <v>1.0075000000000001</v>
      </c>
      <c r="X4" s="6"/>
      <c r="Y4" s="6"/>
      <c r="Z4" s="6"/>
      <c r="AA4" s="6"/>
    </row>
    <row r="5" spans="1:27" x14ac:dyDescent="0.3">
      <c r="A5">
        <v>1963</v>
      </c>
      <c r="B5" s="1">
        <v>1346.5280552463387</v>
      </c>
      <c r="C5" s="1">
        <v>5.7359999999999998E-3</v>
      </c>
      <c r="D5" s="1">
        <v>-0.70635721455236933</v>
      </c>
      <c r="E5" s="1">
        <v>0.63699442119944161</v>
      </c>
      <c r="F5" s="1">
        <v>0.63699442119944161</v>
      </c>
      <c r="G5" s="1">
        <f t="shared" si="0"/>
        <v>45.432071344316604</v>
      </c>
      <c r="H5" s="1">
        <v>45.432071344316604</v>
      </c>
      <c r="I5" s="1">
        <v>0</v>
      </c>
      <c r="J5" s="1">
        <v>0</v>
      </c>
      <c r="K5" s="1">
        <v>0</v>
      </c>
      <c r="L5" s="1">
        <f t="shared" si="1"/>
        <v>-3.0258974601969713</v>
      </c>
      <c r="M5" s="1">
        <v>0</v>
      </c>
      <c r="N5" s="1">
        <v>0</v>
      </c>
      <c r="O5" s="1">
        <v>0</v>
      </c>
      <c r="P5" s="1">
        <v>-3.0258974601969713</v>
      </c>
      <c r="Q5" s="1">
        <v>1.1884999999999997E-5</v>
      </c>
      <c r="R5" s="1">
        <v>5.9429999999999997E-4</v>
      </c>
      <c r="S5" s="1">
        <f t="shared" si="2"/>
        <v>8.3860571437689106</v>
      </c>
      <c r="T5" s="1">
        <v>2.7716749313818395E-7</v>
      </c>
      <c r="U5" s="1">
        <v>0.19556940983188795</v>
      </c>
      <c r="V5" s="1">
        <v>20695.067574682264</v>
      </c>
      <c r="W5" s="6">
        <v>1.0116666666666667</v>
      </c>
      <c r="X5" s="6"/>
      <c r="Y5" s="6"/>
      <c r="Z5" s="6"/>
      <c r="AA5" s="6"/>
    </row>
    <row r="6" spans="1:27" x14ac:dyDescent="0.3">
      <c r="A6">
        <v>1964</v>
      </c>
      <c r="B6" s="1">
        <v>1373.4825930500926</v>
      </c>
      <c r="C6" s="1">
        <v>6.463E-3</v>
      </c>
      <c r="D6" s="1">
        <v>10.18181818181813</v>
      </c>
      <c r="E6" s="1">
        <v>0.1328794677394402</v>
      </c>
      <c r="F6" s="1">
        <v>0.1328794677394402</v>
      </c>
      <c r="G6" s="1">
        <f t="shared" si="0"/>
        <v>48.843616973541685</v>
      </c>
      <c r="H6" s="1">
        <v>48.843616973541685</v>
      </c>
      <c r="I6" s="1">
        <v>0</v>
      </c>
      <c r="J6" s="1">
        <v>0</v>
      </c>
      <c r="K6" s="1">
        <v>0</v>
      </c>
      <c r="L6" s="1">
        <f t="shared" si="1"/>
        <v>-1.755349260084734</v>
      </c>
      <c r="M6" s="1">
        <v>0</v>
      </c>
      <c r="N6" s="1">
        <v>0</v>
      </c>
      <c r="O6" s="1">
        <v>0</v>
      </c>
      <c r="P6" s="1">
        <v>-1.755349260084734</v>
      </c>
      <c r="Q6" s="1">
        <v>1.1884999999999997E-5</v>
      </c>
      <c r="R6" s="1">
        <v>7.2670000000000005E-4</v>
      </c>
      <c r="S6" s="1">
        <f t="shared" si="2"/>
        <v>7.8535815115318437</v>
      </c>
      <c r="T6" s="1">
        <v>3.004106012723729E-7</v>
      </c>
      <c r="U6" s="1">
        <v>0.19851065578635868</v>
      </c>
      <c r="V6" s="1">
        <v>21513.887900847414</v>
      </c>
      <c r="W6" s="6">
        <v>1.0149999999999999</v>
      </c>
      <c r="X6" s="6"/>
      <c r="Y6" s="6"/>
      <c r="Z6" s="6"/>
      <c r="AA6" s="6"/>
    </row>
    <row r="7" spans="1:27" x14ac:dyDescent="0.3">
      <c r="A7">
        <v>1965</v>
      </c>
      <c r="B7" s="1">
        <v>1413.6085966740957</v>
      </c>
      <c r="C7" s="1">
        <v>7.1799999999999998E-3</v>
      </c>
      <c r="D7" s="1">
        <v>2.8602860286030705</v>
      </c>
      <c r="E7" s="1">
        <v>1.9164345403899705</v>
      </c>
      <c r="F7" s="1">
        <v>1.9164345403899705</v>
      </c>
      <c r="G7" s="1">
        <f t="shared" si="0"/>
        <v>45.517563649025057</v>
      </c>
      <c r="H7" s="1">
        <v>45.517563649025057</v>
      </c>
      <c r="I7" s="1">
        <v>0</v>
      </c>
      <c r="J7" s="1">
        <v>0</v>
      </c>
      <c r="K7" s="1">
        <v>0</v>
      </c>
      <c r="L7" s="1">
        <f t="shared" si="1"/>
        <v>-2.3863005744399719</v>
      </c>
      <c r="M7" s="1">
        <v>0</v>
      </c>
      <c r="N7" s="1">
        <v>0</v>
      </c>
      <c r="O7" s="1">
        <v>0</v>
      </c>
      <c r="P7" s="1">
        <v>-2.3863005744399719</v>
      </c>
      <c r="Q7" s="1">
        <v>1.1884999999999997E-5</v>
      </c>
      <c r="R7" s="1">
        <v>9.1820000000000009E-4</v>
      </c>
      <c r="S7" s="1">
        <f t="shared" si="2"/>
        <v>7.5590509991589121</v>
      </c>
      <c r="T7" s="1">
        <v>3.1810786542118652E-7</v>
      </c>
      <c r="U7" s="1">
        <v>0.20232171459422205</v>
      </c>
      <c r="V7" s="1">
        <v>22570.960295160938</v>
      </c>
      <c r="W7" s="6">
        <v>1.0225</v>
      </c>
      <c r="X7" s="6"/>
      <c r="Y7" s="6"/>
      <c r="Z7" s="6"/>
      <c r="AA7" s="6"/>
    </row>
    <row r="8" spans="1:27" x14ac:dyDescent="0.3">
      <c r="A8">
        <v>1966</v>
      </c>
      <c r="B8" s="1">
        <v>1481.0952640102796</v>
      </c>
      <c r="C8" s="1">
        <v>7.9500000000000005E-3</v>
      </c>
      <c r="D8" s="1">
        <v>6.9518716577537703</v>
      </c>
      <c r="E8" s="1">
        <v>1.9402138364779866</v>
      </c>
      <c r="F8" s="1">
        <v>1.0106540880503134</v>
      </c>
      <c r="G8" s="1">
        <f t="shared" si="0"/>
        <v>43.123563899371057</v>
      </c>
      <c r="H8" s="1">
        <v>43.123563899371057</v>
      </c>
      <c r="I8" s="1">
        <v>0</v>
      </c>
      <c r="J8" s="1">
        <v>0</v>
      </c>
      <c r="K8" s="1">
        <v>0</v>
      </c>
      <c r="L8" s="1">
        <f t="shared" si="1"/>
        <v>-3.299908566820573</v>
      </c>
      <c r="M8" s="1">
        <v>0</v>
      </c>
      <c r="N8" s="1">
        <v>0</v>
      </c>
      <c r="O8" s="1">
        <v>0</v>
      </c>
      <c r="P8" s="1">
        <v>-3.299908566820573</v>
      </c>
      <c r="Q8" s="1">
        <v>1.1884999999999997E-5</v>
      </c>
      <c r="R8" s="1">
        <v>1.0376999999999999E-3</v>
      </c>
      <c r="S8" s="1">
        <f t="shared" si="2"/>
        <v>7.5285342542238531</v>
      </c>
      <c r="T8" s="1">
        <v>3.2865592914692346E-7</v>
      </c>
      <c r="U8" s="1">
        <v>0.20818657302788232</v>
      </c>
      <c r="V8" s="1">
        <v>24189.431240858597</v>
      </c>
      <c r="W8" s="6">
        <v>1.01875</v>
      </c>
      <c r="X8" s="6"/>
      <c r="Y8" s="6"/>
      <c r="Z8" s="6"/>
      <c r="AA8" s="6"/>
    </row>
    <row r="9" spans="1:27" x14ac:dyDescent="0.3">
      <c r="A9">
        <v>1967</v>
      </c>
      <c r="B9" s="1">
        <v>1539.1334027847961</v>
      </c>
      <c r="C9" s="1">
        <v>8.9789999999999991E-3</v>
      </c>
      <c r="D9" s="1">
        <v>11.199999999000184</v>
      </c>
      <c r="E9" s="1">
        <v>1.8298251475665446</v>
      </c>
      <c r="F9" s="1">
        <v>0.77291457846085354</v>
      </c>
      <c r="G9" s="1">
        <f t="shared" si="0"/>
        <v>41.050305546274636</v>
      </c>
      <c r="H9" s="1">
        <v>41.050305546274636</v>
      </c>
      <c r="I9" s="1">
        <v>0</v>
      </c>
      <c r="J9" s="1">
        <v>0</v>
      </c>
      <c r="K9" s="1">
        <v>0</v>
      </c>
      <c r="L9" s="1">
        <f t="shared" si="1"/>
        <v>-2.9753265167897296</v>
      </c>
      <c r="M9" s="1">
        <v>0</v>
      </c>
      <c r="N9" s="1">
        <v>0</v>
      </c>
      <c r="O9" s="1">
        <v>0</v>
      </c>
      <c r="P9" s="1">
        <v>-2.9753265167897296</v>
      </c>
      <c r="Q9" s="1">
        <v>1.1884999999999997E-5</v>
      </c>
      <c r="R9" s="1">
        <v>1.0734000000000002E-3</v>
      </c>
      <c r="S9" s="1">
        <f t="shared" si="2"/>
        <v>7.3101757239164815</v>
      </c>
      <c r="T9" s="1">
        <v>3.4913927392180946E-7</v>
      </c>
      <c r="U9" s="1">
        <v>0.21474711354556489</v>
      </c>
      <c r="V9" s="1">
        <v>25717.530712431013</v>
      </c>
      <c r="W9" s="6">
        <v>1.0133333333333334</v>
      </c>
      <c r="X9" s="6"/>
      <c r="Y9" s="6"/>
      <c r="Z9" s="6"/>
      <c r="AA9" s="6"/>
    </row>
    <row r="10" spans="1:27" x14ac:dyDescent="0.3">
      <c r="A10">
        <v>1968</v>
      </c>
      <c r="B10" s="1">
        <v>1632.3669402469054</v>
      </c>
      <c r="C10" s="1">
        <v>1.0192E-2</v>
      </c>
      <c r="D10" s="1">
        <v>5.4706235016228106</v>
      </c>
      <c r="E10" s="1">
        <v>1.1652276295133457</v>
      </c>
      <c r="F10" s="1">
        <v>0.94446624803767842</v>
      </c>
      <c r="G10" s="1">
        <f t="shared" si="0"/>
        <v>42.250638589089469</v>
      </c>
      <c r="H10" s="1">
        <v>42.250638589089469</v>
      </c>
      <c r="I10" s="1">
        <v>0</v>
      </c>
      <c r="J10" s="1">
        <v>0</v>
      </c>
      <c r="K10" s="1">
        <v>0</v>
      </c>
      <c r="L10" s="1">
        <f t="shared" si="1"/>
        <v>-4.3165452242117768</v>
      </c>
      <c r="M10" s="1">
        <v>0</v>
      </c>
      <c r="N10" s="1">
        <v>0</v>
      </c>
      <c r="O10" s="1">
        <v>0</v>
      </c>
      <c r="P10" s="1">
        <v>-4.3165452242117768</v>
      </c>
      <c r="Q10" s="1">
        <v>1.1884999999999997E-5</v>
      </c>
      <c r="R10" s="1">
        <v>1.1476999999999998E-3</v>
      </c>
      <c r="S10" s="1">
        <f t="shared" si="2"/>
        <v>7.2947083169435638</v>
      </c>
      <c r="T10" s="1">
        <v>3.6515947448487731E-7</v>
      </c>
      <c r="U10" s="1">
        <v>0.22412552423521886</v>
      </c>
      <c r="V10" s="1">
        <v>27911.092857107535</v>
      </c>
      <c r="W10" s="6">
        <v>1.01953125</v>
      </c>
      <c r="X10" s="6"/>
      <c r="Y10" s="6"/>
      <c r="Z10" s="6"/>
      <c r="AA10" s="6"/>
    </row>
    <row r="11" spans="1:27" x14ac:dyDescent="0.3">
      <c r="A11">
        <v>1969</v>
      </c>
      <c r="B11" s="1">
        <v>1666.1655355295225</v>
      </c>
      <c r="C11" s="1">
        <v>1.1044E-2</v>
      </c>
      <c r="D11" s="1">
        <v>2.2097484725132119</v>
      </c>
      <c r="E11" s="1">
        <v>0.59579862368707059</v>
      </c>
      <c r="F11" s="1">
        <v>0.27707352408547703</v>
      </c>
      <c r="G11" s="1">
        <f t="shared" si="0"/>
        <v>43.575355985150303</v>
      </c>
      <c r="H11" s="1">
        <v>43.575355985150303</v>
      </c>
      <c r="I11" s="1">
        <v>0</v>
      </c>
      <c r="J11" s="1">
        <v>0</v>
      </c>
      <c r="K11" s="1">
        <v>0</v>
      </c>
      <c r="L11" s="1">
        <f t="shared" si="1"/>
        <v>-3.0028304311694258</v>
      </c>
      <c r="M11" s="1">
        <v>0</v>
      </c>
      <c r="N11" s="1">
        <v>0</v>
      </c>
      <c r="O11" s="1">
        <v>0</v>
      </c>
      <c r="P11" s="1">
        <v>-3.0028304311694258</v>
      </c>
      <c r="Q11" s="1">
        <v>1.1884999999999997E-5</v>
      </c>
      <c r="R11" s="1">
        <v>1.2671999999999998E-3</v>
      </c>
      <c r="S11" s="1">
        <f t="shared" si="2"/>
        <v>7.3818827564828489</v>
      </c>
      <c r="T11" s="1">
        <v>3.7873978551943885E-7</v>
      </c>
      <c r="U11" s="1">
        <v>0.23523876246697173</v>
      </c>
      <c r="V11" s="1">
        <v>29159.862317747353</v>
      </c>
      <c r="W11" s="6">
        <v>1.0359333333333334</v>
      </c>
      <c r="X11" s="6"/>
      <c r="Y11" s="6"/>
      <c r="Z11" s="6"/>
      <c r="AA11" s="6"/>
    </row>
    <row r="12" spans="1:27" x14ac:dyDescent="0.3">
      <c r="A12">
        <v>1970</v>
      </c>
      <c r="B12" s="1">
        <v>1712.5777830040272</v>
      </c>
      <c r="C12" s="1">
        <v>1.2081999999999999E-2</v>
      </c>
      <c r="D12" s="1">
        <v>3.9555092109977465</v>
      </c>
      <c r="E12" s="1">
        <v>0.90630690283065718</v>
      </c>
      <c r="F12" s="1">
        <v>0.56116536997185895</v>
      </c>
      <c r="G12" s="1">
        <f t="shared" si="0"/>
        <v>51.368539976825026</v>
      </c>
      <c r="H12" s="1">
        <v>51.368539976825026</v>
      </c>
      <c r="I12" s="1">
        <v>0</v>
      </c>
      <c r="J12" s="1">
        <v>0</v>
      </c>
      <c r="K12" s="1">
        <v>0</v>
      </c>
      <c r="L12" s="1">
        <f t="shared" si="1"/>
        <v>-2.871011234572189</v>
      </c>
      <c r="M12" s="1">
        <v>0</v>
      </c>
      <c r="N12" s="1">
        <v>0</v>
      </c>
      <c r="O12" s="1">
        <v>0</v>
      </c>
      <c r="P12" s="1">
        <v>-2.871011234572189</v>
      </c>
      <c r="Q12" s="1">
        <v>1.1884999999999997E-5</v>
      </c>
      <c r="R12" s="1">
        <v>1.4137799999999997E-3</v>
      </c>
      <c r="S12" s="1">
        <f t="shared" si="2"/>
        <v>7.4765139863317023</v>
      </c>
      <c r="T12" s="1">
        <v>3.937400063120292E-7</v>
      </c>
      <c r="U12" s="1">
        <v>0.24769059016998063</v>
      </c>
      <c r="V12" s="1">
        <v>30685.223259800816</v>
      </c>
      <c r="W12" s="6">
        <v>1.0306249999999999</v>
      </c>
      <c r="X12" s="6"/>
      <c r="Y12" s="6"/>
      <c r="Z12" s="6"/>
      <c r="AA12" s="6"/>
    </row>
    <row r="13" spans="1:27" x14ac:dyDescent="0.3">
      <c r="A13">
        <v>1971</v>
      </c>
      <c r="B13" s="1">
        <v>1759.3893082787997</v>
      </c>
      <c r="C13" s="1">
        <v>1.3016E-2</v>
      </c>
      <c r="D13" s="1">
        <v>3.6746143057503957</v>
      </c>
      <c r="E13" s="1">
        <v>2.3901352181929925</v>
      </c>
      <c r="F13" s="1">
        <v>1.8154578979717264</v>
      </c>
      <c r="G13" s="1">
        <f t="shared" si="0"/>
        <v>53.982882606023338</v>
      </c>
      <c r="H13" s="1">
        <v>53.982882606023338</v>
      </c>
      <c r="I13" s="1">
        <v>0</v>
      </c>
      <c r="J13" s="1">
        <v>0</v>
      </c>
      <c r="K13" s="1">
        <v>0</v>
      </c>
      <c r="L13" s="1">
        <f t="shared" si="1"/>
        <v>-3.4978115944899337</v>
      </c>
      <c r="M13" s="1">
        <v>0</v>
      </c>
      <c r="N13" s="1">
        <v>0</v>
      </c>
      <c r="O13" s="1">
        <v>0</v>
      </c>
      <c r="P13" s="1">
        <v>-3.4978115944899337</v>
      </c>
      <c r="Q13" s="1">
        <v>1.1884999999999997E-5</v>
      </c>
      <c r="R13" s="1">
        <v>1.6786000000000001E-3</v>
      </c>
      <c r="S13" s="1">
        <f t="shared" si="2"/>
        <v>7.6616479179952321</v>
      </c>
      <c r="T13" s="1">
        <v>4.0373561716013293E-7</v>
      </c>
      <c r="U13" s="1">
        <v>0.26026757683091739</v>
      </c>
      <c r="V13" s="1">
        <v>32238.919349138047</v>
      </c>
      <c r="W13" s="6">
        <v>1.0246428571428572</v>
      </c>
      <c r="X13" s="6"/>
      <c r="Y13" s="6"/>
      <c r="Z13" s="6"/>
      <c r="AA13" s="6"/>
    </row>
    <row r="14" spans="1:27" x14ac:dyDescent="0.3">
      <c r="A14">
        <v>1972</v>
      </c>
      <c r="B14" s="1">
        <v>1857.4456178704627</v>
      </c>
      <c r="C14" s="1">
        <v>1.6719999999999999E-2</v>
      </c>
      <c r="D14" s="1">
        <v>6.5115440115438616</v>
      </c>
      <c r="E14" s="1">
        <v>3.7458133971291878</v>
      </c>
      <c r="F14" s="1">
        <v>3.2870813397129202</v>
      </c>
      <c r="G14" s="1">
        <f t="shared" si="0"/>
        <v>60.313979105571818</v>
      </c>
      <c r="H14" s="1">
        <v>60.313979105571818</v>
      </c>
      <c r="I14" s="1">
        <v>0</v>
      </c>
      <c r="J14" s="1">
        <v>0</v>
      </c>
      <c r="K14" s="1">
        <v>0</v>
      </c>
      <c r="L14" s="1">
        <f t="shared" si="1"/>
        <v>-5.3312783483436821</v>
      </c>
      <c r="M14" s="1">
        <v>0</v>
      </c>
      <c r="N14" s="1">
        <v>0</v>
      </c>
      <c r="O14" s="1">
        <v>0</v>
      </c>
      <c r="P14" s="1">
        <v>-5.3312783483436821</v>
      </c>
      <c r="Q14" s="1">
        <v>1.4814892473118272E-5</v>
      </c>
      <c r="R14" s="1">
        <v>1.9737000000000001E-3</v>
      </c>
      <c r="S14" s="1">
        <f t="shared" si="2"/>
        <v>8.3745546834434492</v>
      </c>
      <c r="T14" s="1">
        <v>4.8035554840615589E-7</v>
      </c>
      <c r="U14" s="1">
        <v>0.27153513364488829</v>
      </c>
      <c r="V14" s="1">
        <v>34807.550481050566</v>
      </c>
      <c r="W14" s="6">
        <v>1.0263194444444443</v>
      </c>
      <c r="X14" s="6"/>
      <c r="Y14" s="6"/>
      <c r="Z14" s="6"/>
      <c r="AA14" s="6"/>
    </row>
    <row r="15" spans="1:27" x14ac:dyDescent="0.3">
      <c r="A15">
        <v>1973</v>
      </c>
      <c r="B15" s="1">
        <v>1920.4683755317501</v>
      </c>
      <c r="C15" s="1">
        <v>2.5271999999999999E-2</v>
      </c>
      <c r="D15" s="1">
        <v>31.486028789161793</v>
      </c>
      <c r="E15" s="1">
        <v>3.6035929091484653</v>
      </c>
      <c r="F15" s="1">
        <v>3.2158119658119668</v>
      </c>
      <c r="G15" s="1">
        <f t="shared" si="0"/>
        <v>57.134852801519429</v>
      </c>
      <c r="H15" s="1">
        <v>57.134852801519429</v>
      </c>
      <c r="I15" s="1">
        <v>0</v>
      </c>
      <c r="J15" s="1">
        <v>0</v>
      </c>
      <c r="K15" s="1">
        <v>0</v>
      </c>
      <c r="L15" s="1">
        <f t="shared" si="1"/>
        <v>-4.8692008263947484</v>
      </c>
      <c r="M15" s="1">
        <v>0</v>
      </c>
      <c r="N15" s="1">
        <v>0</v>
      </c>
      <c r="O15" s="1">
        <v>0</v>
      </c>
      <c r="P15" s="1">
        <v>-4.8692008263947484</v>
      </c>
      <c r="Q15" s="1">
        <v>2.0399999999999984E-5</v>
      </c>
      <c r="R15" s="1">
        <v>2.6681000000000005E-3</v>
      </c>
      <c r="S15" s="1">
        <f t="shared" si="2"/>
        <v>8.5062806683174852</v>
      </c>
      <c r="T15" s="1">
        <v>6.866418805734717E-7</v>
      </c>
      <c r="U15" s="1">
        <v>0.28631218405780834</v>
      </c>
      <c r="V15" s="1">
        <v>36805.212025362118</v>
      </c>
      <c r="W15" s="6">
        <v>1.0206249999999999</v>
      </c>
      <c r="X15" s="6"/>
      <c r="Y15" s="6"/>
      <c r="Z15" s="6"/>
      <c r="AA15" s="6"/>
    </row>
    <row r="16" spans="1:27" x14ac:dyDescent="0.3">
      <c r="A16">
        <v>1974</v>
      </c>
      <c r="B16" s="1">
        <v>1933.3017282137992</v>
      </c>
      <c r="C16" s="1">
        <v>4.2026000000000001E-2</v>
      </c>
      <c r="D16" s="1">
        <v>62.836075602923955</v>
      </c>
      <c r="E16" s="1">
        <v>2.5403321753200405</v>
      </c>
      <c r="F16" s="1">
        <v>2.4246894779422266</v>
      </c>
      <c r="G16" s="1">
        <f t="shared" si="0"/>
        <v>38.163232284776058</v>
      </c>
      <c r="H16" s="1">
        <v>38.163232284776058</v>
      </c>
      <c r="I16" s="1">
        <v>0</v>
      </c>
      <c r="J16" s="1">
        <v>0</v>
      </c>
      <c r="K16" s="1">
        <v>0</v>
      </c>
      <c r="L16" s="1">
        <f t="shared" si="1"/>
        <v>-3.4784289184701263</v>
      </c>
      <c r="M16" s="1">
        <v>0</v>
      </c>
      <c r="N16" s="1">
        <v>0</v>
      </c>
      <c r="O16" s="1">
        <v>0</v>
      </c>
      <c r="P16" s="1">
        <v>-3.4784289184701263</v>
      </c>
      <c r="Q16" s="1">
        <v>2.0399999999999984E-5</v>
      </c>
      <c r="R16" s="1">
        <v>3.6679999999999998E-3</v>
      </c>
      <c r="S16" s="1">
        <f t="shared" si="2"/>
        <v>5.7385558879742504</v>
      </c>
      <c r="T16" s="1">
        <v>1.1092422208620197E-6</v>
      </c>
      <c r="U16" s="1">
        <v>0.3120317881234011</v>
      </c>
      <c r="V16" s="1">
        <v>37887.126192636766</v>
      </c>
      <c r="W16" s="6">
        <v>1.0261363636363636</v>
      </c>
      <c r="X16" s="6"/>
      <c r="Y16" s="6"/>
      <c r="Z16" s="6"/>
      <c r="AA16" s="6"/>
    </row>
    <row r="17" spans="1:27" x14ac:dyDescent="0.3">
      <c r="A17">
        <v>1975</v>
      </c>
      <c r="B17" s="1">
        <v>2029.3469361338825</v>
      </c>
      <c r="C17" s="1">
        <v>4.8118000000000001E-2</v>
      </c>
      <c r="D17" s="1">
        <v>7.9767460254684579</v>
      </c>
      <c r="E17" s="1">
        <v>2.5094559208612166</v>
      </c>
      <c r="F17" s="1">
        <v>2.202710004572094</v>
      </c>
      <c r="G17" s="1">
        <f t="shared" si="0"/>
        <v>38.012053701317569</v>
      </c>
      <c r="H17" s="1">
        <v>38.012053701317569</v>
      </c>
      <c r="I17" s="1">
        <v>0</v>
      </c>
      <c r="J17" s="1">
        <v>0</v>
      </c>
      <c r="K17" s="1">
        <v>0</v>
      </c>
      <c r="L17" s="1">
        <f t="shared" si="1"/>
        <v>-4.8783770348558937</v>
      </c>
      <c r="M17" s="1">
        <v>0</v>
      </c>
      <c r="N17" s="1">
        <v>0</v>
      </c>
      <c r="O17" s="1">
        <v>0</v>
      </c>
      <c r="P17" s="1">
        <v>-4.8783770348558937</v>
      </c>
      <c r="Q17" s="1">
        <v>2.0399999999999984E-5</v>
      </c>
      <c r="R17" s="1">
        <v>4.3480000000000003E-3</v>
      </c>
      <c r="S17" s="1">
        <f t="shared" si="2"/>
        <v>5.8765748784635665</v>
      </c>
      <c r="T17" s="1">
        <v>1.1835090674502983E-6</v>
      </c>
      <c r="U17" s="1">
        <v>0.34093037520648389</v>
      </c>
      <c r="V17" s="1">
        <v>40657.060704793228</v>
      </c>
      <c r="W17" s="6">
        <v>1.0480882352941177</v>
      </c>
      <c r="X17" s="6"/>
      <c r="Y17" s="6"/>
      <c r="Z17" s="6"/>
      <c r="AA17" s="6"/>
    </row>
    <row r="18" spans="1:27" x14ac:dyDescent="0.3">
      <c r="A18">
        <v>1976</v>
      </c>
      <c r="B18" s="1">
        <v>2102.6754279201486</v>
      </c>
      <c r="C18" s="1">
        <v>5.4667E-2</v>
      </c>
      <c r="D18" s="1">
        <v>4.494011647071531</v>
      </c>
      <c r="E18" s="1">
        <v>4.7829586404960951</v>
      </c>
      <c r="F18" s="1">
        <v>4.4769239211956027</v>
      </c>
      <c r="G18" s="1">
        <f t="shared" si="0"/>
        <v>41.936671117858999</v>
      </c>
      <c r="H18" s="1">
        <v>41.936671117858999</v>
      </c>
      <c r="I18" s="1">
        <v>0</v>
      </c>
      <c r="J18" s="1">
        <v>0</v>
      </c>
      <c r="K18" s="1">
        <v>0</v>
      </c>
      <c r="L18" s="1">
        <f t="shared" si="1"/>
        <v>-1.8562570912635648</v>
      </c>
      <c r="M18" s="1">
        <v>0</v>
      </c>
      <c r="N18" s="1">
        <v>0</v>
      </c>
      <c r="O18" s="1">
        <v>0</v>
      </c>
      <c r="P18" s="1">
        <v>-1.8562570912635648</v>
      </c>
      <c r="Q18" s="1">
        <v>2.0399999999999984E-5</v>
      </c>
      <c r="R18" s="1">
        <v>6.3140000000000002E-3</v>
      </c>
      <c r="S18" s="1">
        <f t="shared" si="2"/>
        <v>5.7082855772861274</v>
      </c>
      <c r="T18" s="1">
        <v>1.2852780757051138E-6</v>
      </c>
      <c r="U18" s="1">
        <v>0.35964383835046931</v>
      </c>
      <c r="V18" s="1">
        <v>42533.208208666634</v>
      </c>
      <c r="W18" s="6">
        <v>1.0403</v>
      </c>
      <c r="X18" s="6"/>
      <c r="Y18" s="6"/>
      <c r="Z18" s="6"/>
      <c r="AA18" s="6"/>
    </row>
    <row r="19" spans="1:27" x14ac:dyDescent="0.3">
      <c r="A19">
        <v>1977</v>
      </c>
      <c r="B19" s="1">
        <v>2150.7112426363428</v>
      </c>
      <c r="C19" s="1">
        <v>6.4581E-2</v>
      </c>
      <c r="D19" s="1">
        <v>8.107255520505305</v>
      </c>
      <c r="E19" s="1">
        <v>4.4345860237531207</v>
      </c>
      <c r="F19" s="1">
        <v>4.1422399777024239</v>
      </c>
      <c r="G19" s="1">
        <f t="shared" si="0"/>
        <v>46.6526687415803</v>
      </c>
      <c r="H19" s="1">
        <v>46.6526687415803</v>
      </c>
      <c r="I19" s="1">
        <v>0</v>
      </c>
      <c r="J19" s="1">
        <v>0</v>
      </c>
      <c r="K19" s="1">
        <v>0</v>
      </c>
      <c r="L19" s="1">
        <f t="shared" si="1"/>
        <v>-2.6455691921840301</v>
      </c>
      <c r="M19" s="1">
        <v>0</v>
      </c>
      <c r="N19" s="1">
        <v>0</v>
      </c>
      <c r="O19" s="1">
        <v>0</v>
      </c>
      <c r="P19" s="1">
        <v>-2.6455691921840301</v>
      </c>
      <c r="Q19" s="1">
        <v>2.0399999999999984E-5</v>
      </c>
      <c r="R19" s="1">
        <v>7.8829999999999994E-3</v>
      </c>
      <c r="S19" s="1">
        <f t="shared" si="2"/>
        <v>5.3868272504778218</v>
      </c>
      <c r="T19" s="1">
        <v>1.4464598949646797E-6</v>
      </c>
      <c r="U19" s="1">
        <v>0.38195243033916815</v>
      </c>
      <c r="V19" s="1">
        <v>44647.625713519672</v>
      </c>
      <c r="W19" s="6">
        <v>1.0460639039999999</v>
      </c>
      <c r="X19" s="6"/>
      <c r="Y19" s="6"/>
      <c r="Z19" s="6"/>
      <c r="AA19" s="6"/>
    </row>
    <row r="20" spans="1:27" x14ac:dyDescent="0.3">
      <c r="A20">
        <v>1978</v>
      </c>
      <c r="B20" s="1">
        <v>2139.5757820121389</v>
      </c>
      <c r="C20" s="1">
        <v>7.5201999999999991E-2</v>
      </c>
      <c r="D20" s="1">
        <v>10.355672275718916</v>
      </c>
      <c r="E20" s="1">
        <v>5.0878965984947229</v>
      </c>
      <c r="F20" s="1">
        <v>4.7597138373979435</v>
      </c>
      <c r="G20" s="1">
        <f t="shared" si="0"/>
        <v>48.820350522592456</v>
      </c>
      <c r="H20" s="1">
        <v>48.820350522592456</v>
      </c>
      <c r="I20" s="1">
        <v>0</v>
      </c>
      <c r="J20" s="1">
        <v>0</v>
      </c>
      <c r="K20" s="1">
        <v>0</v>
      </c>
      <c r="L20" s="1">
        <f t="shared" si="1"/>
        <v>-1.8476221306357541</v>
      </c>
      <c r="M20" s="1">
        <v>0</v>
      </c>
      <c r="N20" s="1">
        <v>0</v>
      </c>
      <c r="O20" s="1">
        <v>0</v>
      </c>
      <c r="P20" s="1">
        <v>-1.8476221306357541</v>
      </c>
      <c r="Q20" s="1">
        <v>2.0399999999999984E-5</v>
      </c>
      <c r="R20" s="1">
        <v>8.8360000000000001E-3</v>
      </c>
      <c r="S20" s="1">
        <f t="shared" si="2"/>
        <v>5.052461492861501</v>
      </c>
      <c r="T20" s="1">
        <v>1.6504658618939669E-6</v>
      </c>
      <c r="U20" s="1">
        <v>0.40877035355400698</v>
      </c>
      <c r="V20" s="1">
        <v>45564.105102848407</v>
      </c>
      <c r="W20" s="6">
        <v>1.0419891304347826</v>
      </c>
      <c r="X20" s="6"/>
      <c r="Y20" s="6"/>
      <c r="Z20" s="6"/>
      <c r="AA20" s="6"/>
    </row>
    <row r="21" spans="1:27" x14ac:dyDescent="0.3">
      <c r="A21">
        <v>1979</v>
      </c>
      <c r="B21" s="1">
        <v>2090.6721583682761</v>
      </c>
      <c r="C21" s="1">
        <v>9.0209999999999999E-2</v>
      </c>
      <c r="D21" s="1">
        <v>19.719716778799096</v>
      </c>
      <c r="E21" s="1">
        <v>5.8007981376787487</v>
      </c>
      <c r="F21" s="1">
        <v>5.6044784391974272</v>
      </c>
      <c r="G21" s="1">
        <f t="shared" si="0"/>
        <v>48.625605623914552</v>
      </c>
      <c r="H21" s="1">
        <v>48.625605623914552</v>
      </c>
      <c r="I21" s="1">
        <v>0</v>
      </c>
      <c r="J21" s="1">
        <v>0</v>
      </c>
      <c r="K21" s="1">
        <v>0</v>
      </c>
      <c r="L21" s="1">
        <f t="shared" si="1"/>
        <v>-1.8073310691922084</v>
      </c>
      <c r="M21" s="1">
        <v>0</v>
      </c>
      <c r="N21" s="1">
        <v>0</v>
      </c>
      <c r="O21" s="1">
        <v>0</v>
      </c>
      <c r="P21" s="1">
        <v>-1.8073310691922084</v>
      </c>
      <c r="Q21" s="1">
        <v>2.1562777777777768E-5</v>
      </c>
      <c r="R21" s="1">
        <v>9.8410000000000008E-3</v>
      </c>
      <c r="S21" s="1">
        <f t="shared" si="2"/>
        <v>4.8259469780524862</v>
      </c>
      <c r="T21" s="1">
        <v>1.9772114545063077E-6</v>
      </c>
      <c r="U21" s="1">
        <v>0.44251801610083902</v>
      </c>
      <c r="V21" s="1">
        <v>45624.862123067476</v>
      </c>
      <c r="W21" s="6">
        <v>1.0394921568627451</v>
      </c>
      <c r="X21" s="6"/>
      <c r="Y21" s="6"/>
      <c r="Z21" s="6"/>
      <c r="AA21" s="6"/>
    </row>
    <row r="22" spans="1:27" x14ac:dyDescent="0.3">
      <c r="A22">
        <v>1980</v>
      </c>
      <c r="B22" s="1">
        <v>2016.2200450938706</v>
      </c>
      <c r="C22" s="1">
        <v>0.122946</v>
      </c>
      <c r="D22" s="1">
        <v>47.241650101842993</v>
      </c>
      <c r="E22" s="1">
        <v>8.9388837375758463</v>
      </c>
      <c r="F22" s="1">
        <v>7.3536349291558905</v>
      </c>
      <c r="G22" s="1">
        <f t="shared" si="0"/>
        <v>47.018609796170693</v>
      </c>
      <c r="H22" s="1">
        <v>47.018609796170693</v>
      </c>
      <c r="I22" s="1">
        <v>0</v>
      </c>
      <c r="J22" s="1">
        <v>0</v>
      </c>
      <c r="K22" s="1">
        <v>0</v>
      </c>
      <c r="L22" s="1">
        <f t="shared" si="1"/>
        <v>-1.4783407762505101</v>
      </c>
      <c r="M22" s="1">
        <v>0</v>
      </c>
      <c r="N22" s="1">
        <v>0</v>
      </c>
      <c r="O22" s="1">
        <v>0</v>
      </c>
      <c r="P22" s="1">
        <v>-1.4783407762505101</v>
      </c>
      <c r="Q22" s="1">
        <v>2.5000000000000008E-5</v>
      </c>
      <c r="R22" s="1">
        <v>1.3741E-2</v>
      </c>
      <c r="S22" s="1">
        <f t="shared" si="2"/>
        <v>4.4142780606826957</v>
      </c>
      <c r="T22" s="1">
        <v>2.7321945579529797E-6</v>
      </c>
      <c r="U22" s="1">
        <v>0.48242665978753962</v>
      </c>
      <c r="V22" s="1">
        <v>44998.991613581813</v>
      </c>
      <c r="W22" s="6">
        <v>1.0641485652173912</v>
      </c>
      <c r="X22" s="6"/>
      <c r="Y22" s="6"/>
      <c r="Z22" s="6"/>
      <c r="AA22" s="6"/>
    </row>
    <row r="23" spans="1:27" x14ac:dyDescent="0.3">
      <c r="A23">
        <v>1981</v>
      </c>
      <c r="B23" s="1">
        <v>1988.8994092366495</v>
      </c>
      <c r="C23" s="1">
        <v>0.15489600000000001</v>
      </c>
      <c r="D23" s="1">
        <v>32.133601113342877</v>
      </c>
      <c r="E23" s="1">
        <v>6.4695021175498431</v>
      </c>
      <c r="F23" s="1">
        <v>4.6108356574734044</v>
      </c>
      <c r="G23" s="1">
        <f t="shared" si="0"/>
        <v>45.140112444109967</v>
      </c>
      <c r="H23" s="1">
        <v>45.140112444109967</v>
      </c>
      <c r="I23" s="1">
        <v>0</v>
      </c>
      <c r="J23" s="1">
        <v>0</v>
      </c>
      <c r="K23" s="1">
        <v>0</v>
      </c>
      <c r="L23" s="1">
        <f t="shared" si="1"/>
        <v>-1.5472969961703813</v>
      </c>
      <c r="M23" s="1">
        <v>0</v>
      </c>
      <c r="N23" s="1">
        <v>0</v>
      </c>
      <c r="O23" s="1">
        <v>0</v>
      </c>
      <c r="P23" s="1">
        <v>-1.5472969961703813</v>
      </c>
      <c r="Q23" s="1">
        <v>2.6357142857142865E-5</v>
      </c>
      <c r="R23" s="1">
        <v>1.6195000000000001E-2</v>
      </c>
      <c r="S23" s="1">
        <f t="shared" si="2"/>
        <v>4.0761882904177567</v>
      </c>
      <c r="T23" s="1">
        <v>3.4106687318060073E-6</v>
      </c>
      <c r="U23" s="1">
        <v>0.52746718498412659</v>
      </c>
      <c r="V23" s="1">
        <v>45415.140601467894</v>
      </c>
      <c r="W23" s="6">
        <v>1.0858470588235294</v>
      </c>
      <c r="X23" s="6"/>
      <c r="Y23" s="6"/>
      <c r="Z23" s="6"/>
      <c r="AA23" s="6"/>
    </row>
    <row r="24" spans="1:27" x14ac:dyDescent="0.3">
      <c r="A24">
        <v>1982</v>
      </c>
      <c r="B24" s="1">
        <v>1862.1949972314194</v>
      </c>
      <c r="C24" s="1">
        <v>0.40216399999999997</v>
      </c>
      <c r="D24" s="1">
        <v>123.53571856532861</v>
      </c>
      <c r="E24" s="1">
        <v>12.803731810903018</v>
      </c>
      <c r="F24" s="1">
        <v>9.7741219999801103</v>
      </c>
      <c r="G24" s="1">
        <f t="shared" si="0"/>
        <v>100.37576709998908</v>
      </c>
      <c r="H24" s="1">
        <v>100.37576709998908</v>
      </c>
      <c r="I24" s="1">
        <v>0</v>
      </c>
      <c r="J24" s="1">
        <v>0</v>
      </c>
      <c r="K24" s="1">
        <v>0</v>
      </c>
      <c r="L24" s="1">
        <f t="shared" si="1"/>
        <v>6.6591313862867691</v>
      </c>
      <c r="M24" s="1">
        <v>0</v>
      </c>
      <c r="N24" s="1">
        <v>0</v>
      </c>
      <c r="O24" s="1">
        <v>0</v>
      </c>
      <c r="P24" s="1">
        <v>6.6591313862867691</v>
      </c>
      <c r="Q24" s="1">
        <v>9.4266666666666663E-5</v>
      </c>
      <c r="R24" s="1">
        <v>6.3726000000000005E-2</v>
      </c>
      <c r="S24" s="1">
        <f t="shared" si="2"/>
        <v>5.7034044957522045</v>
      </c>
      <c r="T24" s="1">
        <v>9.2588965755313043E-6</v>
      </c>
      <c r="U24" s="1">
        <v>0.56018987646311813</v>
      </c>
      <c r="V24" s="1">
        <v>43435.413358305341</v>
      </c>
      <c r="W24" s="6">
        <v>1.0778571428571428</v>
      </c>
      <c r="X24" s="6"/>
      <c r="Y24" s="6"/>
      <c r="Z24" s="6"/>
      <c r="AA24" s="6"/>
    </row>
    <row r="25" spans="1:27" x14ac:dyDescent="0.3">
      <c r="A25">
        <v>1983</v>
      </c>
      <c r="B25" s="1">
        <v>1742.7612096005275</v>
      </c>
      <c r="C25" s="1">
        <v>1.4629029999999998</v>
      </c>
      <c r="D25" s="1">
        <v>275.58628356036206</v>
      </c>
      <c r="E25" s="1">
        <v>15.567539337878177</v>
      </c>
      <c r="F25" s="1">
        <v>12.872350388234901</v>
      </c>
      <c r="G25" s="1">
        <f t="shared" si="0"/>
        <v>140.29683444493585</v>
      </c>
      <c r="H25" s="1">
        <v>140.29683444493585</v>
      </c>
      <c r="I25" s="1">
        <v>0</v>
      </c>
      <c r="J25" s="1">
        <v>0</v>
      </c>
      <c r="K25" s="1">
        <v>0</v>
      </c>
      <c r="L25" s="1">
        <f t="shared" si="1"/>
        <v>10.492705326673095</v>
      </c>
      <c r="M25" s="1">
        <v>0</v>
      </c>
      <c r="N25" s="1">
        <v>0</v>
      </c>
      <c r="O25" s="1">
        <v>0</v>
      </c>
      <c r="P25" s="1">
        <v>10.492705326673095</v>
      </c>
      <c r="Q25" s="1">
        <v>2.8961333333333341E-4</v>
      </c>
      <c r="R25" s="1">
        <v>0.19483800000000001</v>
      </c>
      <c r="S25" s="1">
        <f t="shared" si="2"/>
        <v>4.7838011482659448</v>
      </c>
      <c r="T25" s="1">
        <v>3.5253185057181177E-5</v>
      </c>
      <c r="U25" s="1">
        <v>0.58230822875296417</v>
      </c>
      <c r="V25" s="1">
        <v>41497.04480962926</v>
      </c>
      <c r="W25" s="6">
        <v>1.0362575000000001</v>
      </c>
      <c r="X25" s="6"/>
      <c r="Y25" s="6"/>
      <c r="Z25" s="6"/>
      <c r="AA25" s="6"/>
    </row>
    <row r="26" spans="1:27" x14ac:dyDescent="0.3">
      <c r="A26">
        <v>1984</v>
      </c>
      <c r="B26" s="1">
        <v>1696.9167392804304</v>
      </c>
      <c r="C26" s="1">
        <v>23.224205999999999</v>
      </c>
      <c r="D26" s="1">
        <v>1281.3499417448563</v>
      </c>
      <c r="E26" s="1">
        <v>17.598577966454485</v>
      </c>
      <c r="F26" s="1">
        <v>15.400694430629835</v>
      </c>
      <c r="G26" s="1">
        <f t="shared" si="0"/>
        <v>114.48220533352146</v>
      </c>
      <c r="H26" s="1">
        <v>114.48220533352146</v>
      </c>
      <c r="I26" s="1">
        <v>0</v>
      </c>
      <c r="J26" s="1">
        <v>0</v>
      </c>
      <c r="K26" s="1">
        <v>0</v>
      </c>
      <c r="L26" s="1">
        <f t="shared" si="1"/>
        <v>0.79409174709792352</v>
      </c>
      <c r="M26" s="1">
        <v>0</v>
      </c>
      <c r="N26" s="1">
        <v>0</v>
      </c>
      <c r="O26" s="1">
        <v>0</v>
      </c>
      <c r="P26" s="1">
        <v>0.79409174709792352</v>
      </c>
      <c r="Q26" s="1">
        <v>6.2475823015873009E-3</v>
      </c>
      <c r="R26" s="1">
        <v>3.3446600000000002</v>
      </c>
      <c r="S26" s="1">
        <f t="shared" si="2"/>
        <v>6.6905778475585738</v>
      </c>
      <c r="T26" s="1">
        <v>5.630461528890018E-4</v>
      </c>
      <c r="U26" s="1">
        <v>0.60296990672938211</v>
      </c>
      <c r="V26" s="1">
        <v>41247.428618126782</v>
      </c>
      <c r="W26" s="6">
        <v>1.0595626545454546</v>
      </c>
      <c r="X26" s="6"/>
      <c r="Y26" s="6"/>
      <c r="Z26" s="6"/>
      <c r="AA26" s="6"/>
    </row>
    <row r="27" spans="1:27" x14ac:dyDescent="0.3">
      <c r="A27">
        <v>1985</v>
      </c>
      <c r="B27" s="1">
        <v>1645.6581425732882</v>
      </c>
      <c r="C27" s="1">
        <v>2866.9650000000001</v>
      </c>
      <c r="D27" s="1">
        <v>11749.639632143853</v>
      </c>
      <c r="E27" s="1">
        <v>8.0796382585765762</v>
      </c>
      <c r="F27" s="1">
        <v>3.5408391801085792</v>
      </c>
      <c r="G27" s="1">
        <f t="shared" si="0"/>
        <v>80.899162242999111</v>
      </c>
      <c r="H27" s="1">
        <v>80.899162242999111</v>
      </c>
      <c r="I27" s="1">
        <v>0</v>
      </c>
      <c r="J27" s="1">
        <v>0</v>
      </c>
      <c r="K27" s="1">
        <v>0</v>
      </c>
      <c r="L27" s="1">
        <f t="shared" si="1"/>
        <v>2.9564967048248554</v>
      </c>
      <c r="M27" s="1">
        <v>0</v>
      </c>
      <c r="N27" s="1">
        <v>0</v>
      </c>
      <c r="O27" s="1">
        <v>0</v>
      </c>
      <c r="P27" s="1">
        <v>2.9564967048248554</v>
      </c>
      <c r="Q27" s="1">
        <v>0.45890044474313019</v>
      </c>
      <c r="R27" s="1">
        <v>201.19300000000001</v>
      </c>
      <c r="S27" s="1">
        <f t="shared" si="2"/>
        <v>4.0686796342371254</v>
      </c>
      <c r="T27" s="1">
        <v>7.0184092276912649E-2</v>
      </c>
      <c r="U27" s="1">
        <v>0.62226260655365906</v>
      </c>
      <c r="V27" s="1">
        <v>40849.213931389699</v>
      </c>
      <c r="W27" s="6">
        <v>1.0604153846153845</v>
      </c>
      <c r="X27" s="6"/>
      <c r="Y27" s="6"/>
      <c r="Z27" s="6"/>
      <c r="AA27" s="6"/>
    </row>
    <row r="28" spans="1:27" x14ac:dyDescent="0.3">
      <c r="A28">
        <v>1986</v>
      </c>
      <c r="B28" s="1">
        <v>1575.201702659981</v>
      </c>
      <c r="C28" s="1">
        <v>8924.0819999999985</v>
      </c>
      <c r="D28" s="1">
        <v>276.33596756320179</v>
      </c>
      <c r="E28" s="1">
        <v>1.5079895052510723</v>
      </c>
      <c r="F28" s="1">
        <v>-2.7488347372872641</v>
      </c>
      <c r="G28" s="1">
        <f t="shared" si="0"/>
        <v>80.310162476655861</v>
      </c>
      <c r="H28" s="1">
        <v>80.310162476655861</v>
      </c>
      <c r="I28" s="1">
        <v>0</v>
      </c>
      <c r="J28" s="1">
        <v>0</v>
      </c>
      <c r="K28" s="1">
        <v>0</v>
      </c>
      <c r="L28" s="1">
        <f t="shared" si="1"/>
        <v>4.7685253198350646</v>
      </c>
      <c r="M28" s="1">
        <v>0</v>
      </c>
      <c r="N28" s="1">
        <v>0</v>
      </c>
      <c r="O28" s="1">
        <v>0</v>
      </c>
      <c r="P28" s="1">
        <v>4.7685253198350646</v>
      </c>
      <c r="Q28" s="1">
        <v>1.9161113548502871</v>
      </c>
      <c r="R28" s="1">
        <v>384.16500000000002</v>
      </c>
      <c r="S28" s="1">
        <f t="shared" si="2"/>
        <v>5.429191075099161</v>
      </c>
      <c r="T28" s="1">
        <v>0.22404462339771145</v>
      </c>
      <c r="U28" s="1">
        <v>0.63481752597298713</v>
      </c>
      <c r="V28" s="1">
        <v>39831.716845793118</v>
      </c>
      <c r="W28" s="6">
        <v>1.0467041379310345</v>
      </c>
      <c r="X28" s="6"/>
      <c r="Y28" s="6"/>
      <c r="Z28" s="6"/>
      <c r="AA28" s="6"/>
    </row>
    <row r="29" spans="1:27" x14ac:dyDescent="0.3">
      <c r="A29">
        <v>1987</v>
      </c>
      <c r="B29" s="1">
        <v>1584.7768627378507</v>
      </c>
      <c r="C29" s="1">
        <v>10076.9</v>
      </c>
      <c r="D29" s="1">
        <v>14.578698448918686</v>
      </c>
      <c r="E29" s="1">
        <v>2.8477393146701862</v>
      </c>
      <c r="F29" s="1">
        <v>-0.59637333902291412</v>
      </c>
      <c r="G29" s="1">
        <f t="shared" si="0"/>
        <v>88.365825468811494</v>
      </c>
      <c r="H29" s="1">
        <v>88.365825468811494</v>
      </c>
      <c r="I29" s="1">
        <v>0</v>
      </c>
      <c r="J29" s="1">
        <v>0</v>
      </c>
      <c r="K29" s="1">
        <v>0</v>
      </c>
      <c r="L29" s="1">
        <f t="shared" si="1"/>
        <v>-0.41170450300595451</v>
      </c>
      <c r="M29" s="1">
        <v>0</v>
      </c>
      <c r="N29" s="1">
        <v>0</v>
      </c>
      <c r="O29" s="1">
        <v>0</v>
      </c>
      <c r="P29" s="1">
        <v>-0.41170450300595451</v>
      </c>
      <c r="Q29" s="1">
        <v>2.0679250000000002</v>
      </c>
      <c r="R29" s="1">
        <v>519.10799999999995</v>
      </c>
      <c r="S29" s="1">
        <f t="shared" si="2"/>
        <v>5.4598411337547592</v>
      </c>
      <c r="T29" s="1">
        <v>0.24657261251700613</v>
      </c>
      <c r="U29" s="1">
        <v>0.65101359685565174</v>
      </c>
      <c r="V29" s="1">
        <v>40867.8802448305</v>
      </c>
      <c r="W29" s="6">
        <v>1.0529402657534246</v>
      </c>
      <c r="X29" s="6"/>
      <c r="Y29" s="6"/>
      <c r="Z29" s="6"/>
      <c r="AA29" s="6"/>
    </row>
    <row r="30" spans="1:27" x14ac:dyDescent="0.3">
      <c r="A30">
        <v>1988</v>
      </c>
      <c r="B30" s="1">
        <v>1597.5280180558557</v>
      </c>
      <c r="C30" s="1">
        <v>10805.6</v>
      </c>
      <c r="D30" s="1">
        <v>16.002091054939953</v>
      </c>
      <c r="E30" s="1">
        <v>5.343125675575628</v>
      </c>
      <c r="F30" s="1">
        <v>1.6712752276597322</v>
      </c>
      <c r="G30" s="1">
        <f t="shared" si="0"/>
        <v>89.179430341674717</v>
      </c>
      <c r="H30" s="1">
        <v>89.179430341674717</v>
      </c>
      <c r="I30" s="1">
        <v>0</v>
      </c>
      <c r="J30" s="1">
        <v>0</v>
      </c>
      <c r="K30" s="1">
        <v>0</v>
      </c>
      <c r="L30" s="1">
        <f t="shared" si="1"/>
        <v>-1.1931771783358014</v>
      </c>
      <c r="M30" s="1">
        <v>0</v>
      </c>
      <c r="N30" s="1">
        <v>0</v>
      </c>
      <c r="O30" s="1">
        <v>0</v>
      </c>
      <c r="P30" s="1">
        <v>-1.1931771783358014</v>
      </c>
      <c r="Q30" s="1">
        <v>2.3273250000000001</v>
      </c>
      <c r="R30" s="1">
        <v>693.15300000000002</v>
      </c>
      <c r="S30" s="1">
        <f t="shared" si="2"/>
        <v>6.106450131739499</v>
      </c>
      <c r="T30" s="1">
        <v>0.25680437632470199</v>
      </c>
      <c r="U30" s="1">
        <v>0.67380495531962925</v>
      </c>
      <c r="V30" s="1">
        <v>42077.164550877671</v>
      </c>
      <c r="W30" s="6">
        <v>1.0203911823529412</v>
      </c>
      <c r="X30" s="6"/>
      <c r="Y30" s="6"/>
      <c r="Z30" s="6"/>
      <c r="AA30" s="6"/>
    </row>
    <row r="31" spans="1:27" x14ac:dyDescent="0.3">
      <c r="A31">
        <v>1989</v>
      </c>
      <c r="B31" s="1">
        <v>1620.7121829040589</v>
      </c>
      <c r="C31" s="1">
        <v>12694</v>
      </c>
      <c r="D31" s="1">
        <v>15.173468112572692</v>
      </c>
      <c r="E31" s="1">
        <v>4.5477390893335432</v>
      </c>
      <c r="F31" s="1">
        <v>0.93808098314164123</v>
      </c>
      <c r="G31" s="1">
        <f t="shared" si="0"/>
        <v>74.531384433590659</v>
      </c>
      <c r="H31" s="1">
        <v>74.531384433590659</v>
      </c>
      <c r="I31" s="1">
        <v>0</v>
      </c>
      <c r="J31" s="1">
        <v>0</v>
      </c>
      <c r="K31" s="1">
        <v>0</v>
      </c>
      <c r="L31" s="1">
        <f t="shared" si="1"/>
        <v>-5.0261177205216239</v>
      </c>
      <c r="M31" s="1">
        <v>0</v>
      </c>
      <c r="N31" s="1">
        <v>0</v>
      </c>
      <c r="O31" s="1">
        <v>0</v>
      </c>
      <c r="P31" s="1">
        <v>-5.0261177205216239</v>
      </c>
      <c r="Q31" s="1">
        <v>2.7108333333333334</v>
      </c>
      <c r="R31" s="1">
        <v>815.58799999999997</v>
      </c>
      <c r="S31" s="1">
        <f t="shared" si="2"/>
        <v>6.5283713645866497</v>
      </c>
      <c r="T31" s="1">
        <v>0.29066827537672979</v>
      </c>
      <c r="U31" s="1">
        <v>0.70000262363230104</v>
      </c>
      <c r="V31" s="1">
        <v>43671.776644862744</v>
      </c>
      <c r="W31" s="6">
        <v>1.0439945846153846</v>
      </c>
      <c r="X31" s="6"/>
      <c r="Y31" s="6"/>
      <c r="Z31" s="6"/>
      <c r="AA31" s="6"/>
    </row>
    <row r="32" spans="1:27" x14ac:dyDescent="0.3">
      <c r="A32">
        <v>1990</v>
      </c>
      <c r="B32" s="1">
        <v>1655.6950704184924</v>
      </c>
      <c r="C32" s="1">
        <v>15443.09</v>
      </c>
      <c r="D32" s="1">
        <v>17.118774604824097</v>
      </c>
      <c r="E32" s="1">
        <v>2.9077600402510133</v>
      </c>
      <c r="F32" s="1">
        <v>-0.34184868442779109</v>
      </c>
      <c r="G32" s="1">
        <f t="shared" si="0"/>
        <v>78.077154086390763</v>
      </c>
      <c r="H32" s="1">
        <v>78.077154086390763</v>
      </c>
      <c r="I32" s="1">
        <v>0</v>
      </c>
      <c r="J32" s="1">
        <v>0</v>
      </c>
      <c r="K32" s="1">
        <v>0</v>
      </c>
      <c r="L32" s="1">
        <f t="shared" si="1"/>
        <v>-2.9630428216989761</v>
      </c>
      <c r="M32" s="1">
        <v>0</v>
      </c>
      <c r="N32" s="1">
        <v>0</v>
      </c>
      <c r="O32" s="1">
        <v>0</v>
      </c>
      <c r="P32" s="1">
        <v>-2.9630428216989761</v>
      </c>
      <c r="Q32" s="1">
        <v>3.1725666666666665</v>
      </c>
      <c r="R32" s="1">
        <v>1072.83</v>
      </c>
      <c r="S32" s="1">
        <f t="shared" si="2"/>
        <v>6.8144971295294061</v>
      </c>
      <c r="T32" s="1">
        <v>0.33794952191048805</v>
      </c>
      <c r="U32" s="1">
        <v>0.72589681760872571</v>
      </c>
      <c r="V32" s="1">
        <v>45696.439849056442</v>
      </c>
      <c r="W32" s="6">
        <v>1.0446443928571429</v>
      </c>
      <c r="X32" s="6"/>
      <c r="Y32" s="6"/>
      <c r="Z32" s="6"/>
      <c r="AA32" s="6"/>
    </row>
    <row r="33" spans="1:30" x14ac:dyDescent="0.3">
      <c r="A33">
        <v>1991</v>
      </c>
      <c r="B33" s="1">
        <v>1701.448964921181</v>
      </c>
      <c r="C33" s="1">
        <v>19131.977999999999</v>
      </c>
      <c r="D33" s="1">
        <v>21.447069817113913</v>
      </c>
      <c r="E33" s="1">
        <v>3.3774186861389839</v>
      </c>
      <c r="F33" s="1">
        <v>2.0332450727256087E-2</v>
      </c>
      <c r="G33" s="1">
        <f t="shared" si="0"/>
        <v>68.224031862605457</v>
      </c>
      <c r="H33" s="1">
        <v>68.224031862605457</v>
      </c>
      <c r="I33" s="1">
        <v>0</v>
      </c>
      <c r="J33" s="1">
        <v>0</v>
      </c>
      <c r="K33" s="1">
        <v>0</v>
      </c>
      <c r="L33" s="1">
        <f t="shared" si="1"/>
        <v>-3.0598439111140472</v>
      </c>
      <c r="M33" s="1">
        <v>0</v>
      </c>
      <c r="N33" s="1">
        <v>0</v>
      </c>
      <c r="O33" s="1">
        <v>0</v>
      </c>
      <c r="P33" s="1">
        <v>-3.0598439111140472</v>
      </c>
      <c r="Q33" s="1">
        <v>3.5849499999999996</v>
      </c>
      <c r="R33" s="1">
        <v>1411.04</v>
      </c>
      <c r="S33" s="1">
        <f t="shared" si="2"/>
        <v>6.7606891049977893</v>
      </c>
      <c r="T33" s="1">
        <v>0.39772895584129936</v>
      </c>
      <c r="U33" s="1">
        <v>0.75005838812212711</v>
      </c>
      <c r="V33" s="1">
        <v>48103.055407497122</v>
      </c>
      <c r="W33" s="6">
        <v>1.0399834942307693</v>
      </c>
      <c r="X33" s="6"/>
      <c r="Y33" s="6"/>
      <c r="Z33" s="6"/>
      <c r="AA33" s="6"/>
    </row>
    <row r="34" spans="1:30" x14ac:dyDescent="0.3">
      <c r="A34">
        <v>1992</v>
      </c>
      <c r="B34" s="1">
        <v>1688.1907983352348</v>
      </c>
      <c r="C34" s="1">
        <v>22013.882999999998</v>
      </c>
      <c r="D34" s="1">
        <v>12.060323601829154</v>
      </c>
      <c r="E34" s="1">
        <v>2.9982988462326228</v>
      </c>
      <c r="F34" s="1">
        <v>0.26366089072063964</v>
      </c>
      <c r="G34" s="1">
        <f t="shared" si="0"/>
        <v>67.339524733096837</v>
      </c>
      <c r="H34" s="1">
        <v>67.339524733096837</v>
      </c>
      <c r="I34" s="1">
        <v>0</v>
      </c>
      <c r="J34" s="1">
        <v>0</v>
      </c>
      <c r="K34" s="1">
        <v>0</v>
      </c>
      <c r="L34" s="1">
        <f t="shared" si="1"/>
        <v>2.2445188155849585E-2</v>
      </c>
      <c r="M34" s="1">
        <v>0</v>
      </c>
      <c r="N34" s="1">
        <v>0</v>
      </c>
      <c r="O34" s="1">
        <v>0</v>
      </c>
      <c r="P34" s="1">
        <v>2.2445188155849585E-2</v>
      </c>
      <c r="Q34" s="1">
        <v>3.9055749999999994</v>
      </c>
      <c r="R34" s="1">
        <v>1775.97</v>
      </c>
      <c r="S34" s="1">
        <f t="shared" si="2"/>
        <v>6.6548349728615435</v>
      </c>
      <c r="T34" s="1">
        <v>0.45022704062299373</v>
      </c>
      <c r="U34" s="1">
        <v>0.76715634846747383</v>
      </c>
      <c r="V34" s="1">
        <v>48895.070739284507</v>
      </c>
      <c r="W34" s="6">
        <v>1.0333277011363637</v>
      </c>
      <c r="X34" s="6"/>
      <c r="Y34" s="6"/>
      <c r="Z34" s="6"/>
      <c r="AA34" s="6"/>
    </row>
    <row r="35" spans="1:30" x14ac:dyDescent="0.3">
      <c r="A35">
        <v>1993</v>
      </c>
      <c r="B35" s="1">
        <v>1719.4684191825645</v>
      </c>
      <c r="C35" s="1">
        <v>24458.923000000003</v>
      </c>
      <c r="D35" s="1">
        <v>8.527876956879993</v>
      </c>
      <c r="E35" s="1">
        <v>4.7878150644654252</v>
      </c>
      <c r="F35" s="1">
        <v>2.5444211096293929</v>
      </c>
      <c r="G35" s="1">
        <f t="shared" si="0"/>
        <v>81.550561112548863</v>
      </c>
      <c r="H35" s="1">
        <v>70.045856022769271</v>
      </c>
      <c r="I35" s="1">
        <v>1.0300213638522622</v>
      </c>
      <c r="J35" s="1">
        <v>2.1022982367917584</v>
      </c>
      <c r="K35" s="1">
        <v>8.3723854891355778</v>
      </c>
      <c r="L35" s="1">
        <f t="shared" si="1"/>
        <v>-2.2628827612780427</v>
      </c>
      <c r="M35" s="1">
        <v>0</v>
      </c>
      <c r="N35" s="1">
        <v>0</v>
      </c>
      <c r="O35" s="1">
        <v>0</v>
      </c>
      <c r="P35" s="1">
        <v>-2.2628827612780427</v>
      </c>
      <c r="Q35" s="1">
        <v>4.2702</v>
      </c>
      <c r="R35" s="1">
        <v>2352.3200000000002</v>
      </c>
      <c r="S35" s="1">
        <f t="shared" si="2"/>
        <v>6.9908224560550369</v>
      </c>
      <c r="T35" s="1">
        <v>0.47975092342356668</v>
      </c>
      <c r="U35" s="1">
        <v>0.78540900397700586</v>
      </c>
      <c r="V35" s="1">
        <v>50982.54491196778</v>
      </c>
      <c r="W35" s="6">
        <v>1.0291250000000001</v>
      </c>
      <c r="X35" s="6">
        <v>1.2443</v>
      </c>
      <c r="Y35" s="6">
        <v>1.0720000000000001</v>
      </c>
      <c r="Z35" s="6"/>
      <c r="AA35" s="6"/>
      <c r="AB35" s="1"/>
      <c r="AC35" s="1"/>
    </row>
    <row r="36" spans="1:30" x14ac:dyDescent="0.3">
      <c r="A36">
        <v>1994</v>
      </c>
      <c r="B36" s="1">
        <v>1759.0281110538933</v>
      </c>
      <c r="C36" s="1">
        <v>27635.7</v>
      </c>
      <c r="D36" s="1">
        <v>7.8740442146742993</v>
      </c>
      <c r="E36" s="1">
        <v>2.584483114232683</v>
      </c>
      <c r="F36" s="1">
        <v>0.76042944452285122</v>
      </c>
      <c r="G36" s="1">
        <f t="shared" si="0"/>
        <v>87.638292470780868</v>
      </c>
      <c r="H36" s="1">
        <v>75.130141176087449</v>
      </c>
      <c r="I36" s="1">
        <v>1.1038395552194546</v>
      </c>
      <c r="J36" s="1">
        <v>2.4320751238146978</v>
      </c>
      <c r="K36" s="1">
        <v>8.9722366156592646</v>
      </c>
      <c r="L36" s="1">
        <f t="shared" si="1"/>
        <v>-2.6389150591624602</v>
      </c>
      <c r="M36" s="1">
        <v>0.10430543873022941</v>
      </c>
      <c r="N36" s="1">
        <v>2.4516015533037006E-2</v>
      </c>
      <c r="O36" s="1">
        <v>-9.3741398757074546E-2</v>
      </c>
      <c r="P36" s="1">
        <v>-2.673995114668652</v>
      </c>
      <c r="Q36" s="1">
        <v>4.6255166666666669</v>
      </c>
      <c r="R36" s="1">
        <v>2760.28</v>
      </c>
      <c r="S36" s="1">
        <f t="shared" si="2"/>
        <v>7.1641184725708422</v>
      </c>
      <c r="T36" s="1">
        <v>0.51789147107608779</v>
      </c>
      <c r="U36" s="1">
        <v>0.80212355118305811</v>
      </c>
      <c r="V36" s="1">
        <v>53361.952346073311</v>
      </c>
      <c r="W36" s="6">
        <v>1.0485594594594594</v>
      </c>
      <c r="X36" s="6">
        <v>1.2443</v>
      </c>
      <c r="Y36" s="6">
        <v>1.0788</v>
      </c>
      <c r="Z36" s="6"/>
      <c r="AA36" s="6"/>
      <c r="AB36" s="1"/>
      <c r="AC36" s="1"/>
    </row>
    <row r="37" spans="1:30" x14ac:dyDescent="0.3">
      <c r="A37">
        <v>1995</v>
      </c>
      <c r="B37" s="1">
        <v>1800.6786881287958</v>
      </c>
      <c r="C37" s="1">
        <v>32236</v>
      </c>
      <c r="D37" s="1">
        <v>10.193206763074542</v>
      </c>
      <c r="E37" s="1">
        <v>1.335919468916736</v>
      </c>
      <c r="F37" s="1">
        <v>-0.76592319146296362</v>
      </c>
      <c r="G37" s="1">
        <f t="shared" si="0"/>
        <v>83.650969468209595</v>
      </c>
      <c r="H37" s="1">
        <v>71.571578680150537</v>
      </c>
      <c r="I37" s="1">
        <v>1.0429215596387398</v>
      </c>
      <c r="J37" s="1">
        <v>2.560620516541197</v>
      </c>
      <c r="K37" s="1">
        <v>8.4758487118791219</v>
      </c>
      <c r="L37" s="1">
        <f t="shared" si="1"/>
        <v>-1.2940547042873454</v>
      </c>
      <c r="M37" s="1">
        <v>7.3658981698421097E-2</v>
      </c>
      <c r="N37" s="1">
        <v>8.1551721127508692E-2</v>
      </c>
      <c r="O37" s="1">
        <v>-0.10864909423705695</v>
      </c>
      <c r="P37" s="1">
        <v>-1.3406163128762183</v>
      </c>
      <c r="Q37" s="1">
        <v>4.8061083333333334</v>
      </c>
      <c r="R37" s="1">
        <v>3105.24</v>
      </c>
      <c r="S37" s="1">
        <f t="shared" si="2"/>
        <v>6.8192770359858743</v>
      </c>
      <c r="T37" s="1">
        <v>0.5771135900010238</v>
      </c>
      <c r="U37" s="1">
        <v>0.81885325475379744</v>
      </c>
      <c r="V37" s="1">
        <v>55857.287990641169</v>
      </c>
      <c r="W37" s="6">
        <v>1.0445692568421052</v>
      </c>
      <c r="X37" s="6">
        <v>1.2443</v>
      </c>
      <c r="Y37" s="6">
        <v>1.13635</v>
      </c>
      <c r="Z37" s="6"/>
      <c r="AA37" s="6"/>
      <c r="AB37" s="1"/>
      <c r="AC37" s="1"/>
    </row>
    <row r="38" spans="1:30" x14ac:dyDescent="0.3">
      <c r="A38">
        <v>1996</v>
      </c>
      <c r="B38" s="1">
        <v>1833.7795078702277</v>
      </c>
      <c r="C38" s="1">
        <v>37536.6</v>
      </c>
      <c r="D38" s="1">
        <v>12.425486618004797</v>
      </c>
      <c r="E38" s="1">
        <v>1.6677695902132885</v>
      </c>
      <c r="F38" s="1">
        <v>-0.19134924313869323</v>
      </c>
      <c r="G38" s="1">
        <f t="shared" si="0"/>
        <v>75.265546100918485</v>
      </c>
      <c r="H38" s="1">
        <v>62.982866500073705</v>
      </c>
      <c r="I38" s="1">
        <v>1.0352488559751711</v>
      </c>
      <c r="J38" s="1">
        <v>2.8359386064636909</v>
      </c>
      <c r="K38" s="1">
        <v>8.4114921384059205</v>
      </c>
      <c r="L38" s="1">
        <f t="shared" si="1"/>
        <v>-0.64724010298499646</v>
      </c>
      <c r="M38" s="1">
        <v>7.1534528954337137E-2</v>
      </c>
      <c r="N38" s="1">
        <v>0.56677190185985404</v>
      </c>
      <c r="O38" s="1">
        <v>-0.10709869070757636</v>
      </c>
      <c r="P38" s="1">
        <v>-1.1784478430916112</v>
      </c>
      <c r="Q38" s="1">
        <v>5.0825666666666676</v>
      </c>
      <c r="R38" s="1">
        <v>3962.9</v>
      </c>
      <c r="S38" s="1">
        <f t="shared" si="2"/>
        <v>6.5815191792832604</v>
      </c>
      <c r="T38" s="1">
        <v>0.64390202579055833</v>
      </c>
      <c r="U38" s="1">
        <v>0.83380185844158194</v>
      </c>
      <c r="V38" s="1">
        <v>58295.514684728616</v>
      </c>
      <c r="W38" s="6">
        <v>1.0387718920634921</v>
      </c>
      <c r="X38" s="6">
        <v>1.1846972222222223</v>
      </c>
      <c r="Y38" s="6">
        <v>1.0906131944444444</v>
      </c>
      <c r="Z38" s="6"/>
      <c r="AA38" s="6"/>
      <c r="AB38" s="1"/>
      <c r="AC38" s="1"/>
    </row>
    <row r="39" spans="1:30" x14ac:dyDescent="0.3">
      <c r="A39">
        <v>1997</v>
      </c>
      <c r="B39" s="1">
        <v>1878.657469213736</v>
      </c>
      <c r="C39" s="1">
        <v>41644</v>
      </c>
      <c r="D39" s="1">
        <v>4.7084443602819448</v>
      </c>
      <c r="E39" s="1">
        <v>0.36592106360775778</v>
      </c>
      <c r="F39" s="1">
        <v>2.2235200142368994</v>
      </c>
      <c r="G39" s="1">
        <f t="shared" si="0"/>
        <v>69.323547275392542</v>
      </c>
      <c r="H39" s="1">
        <v>57.332615518662152</v>
      </c>
      <c r="I39" s="1">
        <v>0.99744294807252021</v>
      </c>
      <c r="J39" s="1">
        <v>2.888273917854709</v>
      </c>
      <c r="K39" s="1">
        <v>8.1052148908031558</v>
      </c>
      <c r="L39" s="1">
        <f t="shared" si="1"/>
        <v>-1.5701646964900757</v>
      </c>
      <c r="M39" s="1">
        <v>7.0240649240326983E-2</v>
      </c>
      <c r="N39" s="1">
        <v>0.18130799445900625</v>
      </c>
      <c r="O39" s="1">
        <v>-0.13386255645928191</v>
      </c>
      <c r="P39" s="1">
        <v>-1.6878507837301271</v>
      </c>
      <c r="Q39" s="1">
        <v>5.2587583333333336</v>
      </c>
      <c r="R39" s="1">
        <v>4731.28</v>
      </c>
      <c r="S39" s="1">
        <f t="shared" si="2"/>
        <v>6.5523653746795132</v>
      </c>
      <c r="T39" s="1">
        <v>0.68064089621706581</v>
      </c>
      <c r="U39" s="1">
        <v>0.84807240764316039</v>
      </c>
      <c r="V39" s="1">
        <v>61183.511351511785</v>
      </c>
      <c r="W39" s="6">
        <v>1.0384987857142858</v>
      </c>
      <c r="X39" s="6">
        <v>1.1310402469135803</v>
      </c>
      <c r="Y39" s="6">
        <v>1.0774129166666666</v>
      </c>
      <c r="Z39" s="6"/>
      <c r="AA39" s="6"/>
      <c r="AB39" s="1"/>
      <c r="AC39" s="1"/>
    </row>
    <row r="40" spans="1:30" x14ac:dyDescent="0.3">
      <c r="A40">
        <v>1998</v>
      </c>
      <c r="B40" s="1">
        <v>1926.1367866051994</v>
      </c>
      <c r="C40" s="1">
        <v>46822.32568443405</v>
      </c>
      <c r="D40" s="1">
        <v>7.6732289567509042</v>
      </c>
      <c r="E40" s="1">
        <v>4.0205227751551744</v>
      </c>
      <c r="F40" s="1">
        <v>2.6580855410472659</v>
      </c>
      <c r="G40" s="1">
        <f t="shared" si="0"/>
        <v>67.754372706524265</v>
      </c>
      <c r="H40" s="1">
        <v>54.981719283880906</v>
      </c>
      <c r="I40" s="1">
        <v>1.0447837381309215</v>
      </c>
      <c r="J40" s="1">
        <v>3.2387131769714168</v>
      </c>
      <c r="K40" s="1">
        <v>8.4891565075410202</v>
      </c>
      <c r="L40" s="1">
        <f t="shared" si="1"/>
        <v>-1.252832854161307</v>
      </c>
      <c r="M40" s="1">
        <v>5.9373742522379376E-3</v>
      </c>
      <c r="N40" s="1">
        <v>0.11895594825275409</v>
      </c>
      <c r="O40" s="1">
        <v>-0.13826815131788212</v>
      </c>
      <c r="P40" s="1">
        <v>-1.2394580253484169</v>
      </c>
      <c r="Q40" s="1">
        <v>5.5152333333333337</v>
      </c>
      <c r="R40" s="1">
        <v>3559.94</v>
      </c>
      <c r="S40" s="1">
        <f t="shared" si="2"/>
        <v>6.488896255429812</v>
      </c>
      <c r="T40" s="1">
        <v>0.72864134370565237</v>
      </c>
      <c r="U40" s="1">
        <v>0.85727616602312751</v>
      </c>
      <c r="V40" s="1">
        <v>64259.770721092602</v>
      </c>
      <c r="W40" s="6">
        <v>1.0198847393442623</v>
      </c>
      <c r="X40" s="6">
        <v>1.1227083333333334</v>
      </c>
      <c r="Y40" s="6">
        <v>1.0807695833333333</v>
      </c>
      <c r="Z40" s="6"/>
      <c r="AA40" s="6"/>
      <c r="AB40" s="1"/>
      <c r="AC40" s="1"/>
    </row>
    <row r="41" spans="1:30" x14ac:dyDescent="0.3">
      <c r="A41">
        <v>1999</v>
      </c>
      <c r="B41" s="1">
        <v>1888.4304178177688</v>
      </c>
      <c r="C41" s="1">
        <v>48156.174848111987</v>
      </c>
      <c r="D41" s="1">
        <v>2.1595162683558016</v>
      </c>
      <c r="E41" s="1">
        <v>3.3894382953748887</v>
      </c>
      <c r="F41" s="1">
        <v>1.859391235524396</v>
      </c>
      <c r="G41" s="1">
        <f t="shared" si="0"/>
        <v>70.933418695646253</v>
      </c>
      <c r="H41" s="1">
        <v>55.400847314279524</v>
      </c>
      <c r="I41" s="1">
        <v>1.2628987501845552</v>
      </c>
      <c r="J41" s="1">
        <v>4.0092544954633569</v>
      </c>
      <c r="K41" s="1">
        <v>10.260418135718822</v>
      </c>
      <c r="L41" s="1">
        <f t="shared" si="1"/>
        <v>0.6286455920014461</v>
      </c>
      <c r="M41" s="1">
        <v>9.571379259389666E-2</v>
      </c>
      <c r="N41" s="1">
        <v>0.53273842999547794</v>
      </c>
      <c r="O41" s="1">
        <v>-1.3766824328362499E-2</v>
      </c>
      <c r="P41" s="1">
        <v>1.3960193740434045E-2</v>
      </c>
      <c r="Q41" s="1">
        <v>5.8234999999999992</v>
      </c>
      <c r="R41" s="1">
        <v>3684.71</v>
      </c>
      <c r="S41" s="1">
        <f t="shared" si="2"/>
        <v>6.7926271283449191</v>
      </c>
      <c r="T41" s="1">
        <v>0.74621301115190819</v>
      </c>
      <c r="U41" s="1">
        <v>0.870395250806972</v>
      </c>
      <c r="V41" s="1">
        <v>64534.086284256344</v>
      </c>
      <c r="W41" s="6">
        <v>1.0305484657142858</v>
      </c>
      <c r="X41" s="6">
        <v>1.1376533333333334</v>
      </c>
      <c r="Y41" s="6">
        <v>1.0832375694444445</v>
      </c>
      <c r="Z41" s="6"/>
      <c r="AA41" s="6"/>
      <c r="AB41" s="1"/>
      <c r="AC41" s="1"/>
    </row>
    <row r="42" spans="1:30" x14ac:dyDescent="0.3">
      <c r="A42">
        <v>2000</v>
      </c>
      <c r="B42" s="1">
        <v>1889.9925664337777</v>
      </c>
      <c r="C42" s="1">
        <v>51928.492130051542</v>
      </c>
      <c r="D42" s="1">
        <v>4.6082299887261371</v>
      </c>
      <c r="E42" s="1">
        <v>3.9195275358710453</v>
      </c>
      <c r="F42" s="1">
        <v>2.1956209919297485</v>
      </c>
      <c r="G42" s="1">
        <f t="shared" si="0"/>
        <v>71.479711385349447</v>
      </c>
      <c r="H42" s="1">
        <v>53.281001045708351</v>
      </c>
      <c r="I42" s="1">
        <v>1.4601902259752009</v>
      </c>
      <c r="J42" s="1">
        <v>4.8764222303012046</v>
      </c>
      <c r="K42" s="1">
        <v>11.862097883364685</v>
      </c>
      <c r="L42" s="1">
        <f t="shared" si="1"/>
        <v>-0.65166482223287847</v>
      </c>
      <c r="M42" s="1">
        <v>6.947095014886083E-2</v>
      </c>
      <c r="N42" s="1">
        <v>0.35245718175240387</v>
      </c>
      <c r="O42" s="1">
        <v>-9.8084708236050075E-2</v>
      </c>
      <c r="P42" s="1">
        <v>-0.97550824589809315</v>
      </c>
      <c r="Q42" s="1">
        <v>6.1933416666666661</v>
      </c>
      <c r="R42" s="1">
        <v>4104.08</v>
      </c>
      <c r="S42" s="1">
        <f t="shared" si="2"/>
        <v>7.0235011235225953</v>
      </c>
      <c r="T42" s="1">
        <v>0.78498180642734594</v>
      </c>
      <c r="U42" s="1">
        <v>0.89020126712218017</v>
      </c>
      <c r="V42" s="1">
        <v>66152.478573218745</v>
      </c>
      <c r="W42" s="6">
        <v>1.0235236999999999</v>
      </c>
      <c r="X42" s="6">
        <v>1.1159193390548858</v>
      </c>
      <c r="Y42" s="6">
        <v>1.0724912881513202</v>
      </c>
      <c r="Z42" s="6"/>
      <c r="AA42" s="6"/>
      <c r="AB42" s="1"/>
      <c r="AC42" s="1"/>
    </row>
    <row r="43" spans="1:30" x14ac:dyDescent="0.3">
      <c r="A43">
        <v>2001</v>
      </c>
      <c r="B43" s="1">
        <v>1877.6752452207356</v>
      </c>
      <c r="C43" s="1">
        <v>53790.32657068671</v>
      </c>
      <c r="D43" s="1">
        <v>1.5896537787955651</v>
      </c>
      <c r="E43" s="1">
        <v>7.2531829401715235</v>
      </c>
      <c r="F43" s="1">
        <v>5.20351208429532</v>
      </c>
      <c r="G43" s="1">
        <f t="shared" si="0"/>
        <v>79.806854110179501</v>
      </c>
      <c r="H43" s="1">
        <v>55.400144908036808</v>
      </c>
      <c r="I43" s="1">
        <v>1.948661057906222</v>
      </c>
      <c r="J43" s="1">
        <v>6.6294098760067772</v>
      </c>
      <c r="K43" s="1">
        <v>15.828638268229689</v>
      </c>
      <c r="L43" s="1">
        <f t="shared" si="1"/>
        <v>-0.47648205896043261</v>
      </c>
      <c r="M43" s="1">
        <v>0.11286428382492951</v>
      </c>
      <c r="N43" s="1">
        <v>0.39734912547582291</v>
      </c>
      <c r="O43" s="1">
        <v>-8.0749557984499898E-2</v>
      </c>
      <c r="P43" s="1">
        <v>-0.90594591027668514</v>
      </c>
      <c r="Q43" s="1">
        <v>6.6169166666666674</v>
      </c>
      <c r="R43" s="1">
        <v>4455.08</v>
      </c>
      <c r="S43" s="1">
        <f t="shared" si="2"/>
        <v>7.5339656393444896</v>
      </c>
      <c r="T43" s="1">
        <v>0.79966169011140986</v>
      </c>
      <c r="U43" s="1">
        <v>0.91048807169494894</v>
      </c>
      <c r="V43" s="1">
        <v>67266.35430439662</v>
      </c>
      <c r="W43" s="6">
        <v>1.029269085106383</v>
      </c>
      <c r="X43" s="6">
        <v>1.1192168716535948</v>
      </c>
      <c r="Y43" s="6">
        <v>1.0439240250150741</v>
      </c>
      <c r="Z43" s="6"/>
      <c r="AA43" s="6"/>
      <c r="AB43" s="1"/>
      <c r="AC43" s="1"/>
    </row>
    <row r="44" spans="1:30" x14ac:dyDescent="0.3">
      <c r="A44">
        <v>2002</v>
      </c>
      <c r="B44" s="1">
        <v>1880.3629889342637</v>
      </c>
      <c r="C44" s="1">
        <v>56682.328525968325</v>
      </c>
      <c r="D44" s="1">
        <v>0.92825885161124688</v>
      </c>
      <c r="E44" s="1">
        <v>8.8983791639738996</v>
      </c>
      <c r="F44" s="1">
        <v>6.8572248160893636</v>
      </c>
      <c r="G44" s="1">
        <f t="shared" si="0"/>
        <v>82.601885668783197</v>
      </c>
      <c r="H44" s="1">
        <v>55.808312643697256</v>
      </c>
      <c r="I44" s="1">
        <v>2.2076072014470256</v>
      </c>
      <c r="J44" s="1">
        <v>8.5747161279076689</v>
      </c>
      <c r="K44" s="1">
        <v>16.011249695731255</v>
      </c>
      <c r="L44" s="1">
        <f t="shared" si="1"/>
        <v>-0.63105347224692121</v>
      </c>
      <c r="M44" s="1">
        <v>0.12103728852462957</v>
      </c>
      <c r="N44" s="1">
        <v>5.4360964805340306E-2</v>
      </c>
      <c r="O44" s="1">
        <v>-0.16078204994246956</v>
      </c>
      <c r="P44" s="1">
        <v>-0.64566967563442157</v>
      </c>
      <c r="Q44" s="1">
        <v>7.1800416666666678</v>
      </c>
      <c r="R44" s="1">
        <v>4644.1000000000004</v>
      </c>
      <c r="S44" s="1">
        <f t="shared" si="2"/>
        <v>8.0729162110550607</v>
      </c>
      <c r="T44" s="1">
        <v>0.82221820064165874</v>
      </c>
      <c r="U44" s="1">
        <v>0.92446519799461258</v>
      </c>
      <c r="V44" s="1">
        <v>68938.304311110434</v>
      </c>
      <c r="W44" s="6">
        <v>1.03244544</v>
      </c>
      <c r="X44" s="6">
        <v>1.1231597640000726</v>
      </c>
      <c r="Y44" s="6">
        <v>1.0312753914615553</v>
      </c>
      <c r="Z44" s="6">
        <v>1.1061237945130662</v>
      </c>
      <c r="AA44" s="6"/>
      <c r="AB44" s="1"/>
      <c r="AC44" s="1"/>
      <c r="AD44" s="1"/>
    </row>
    <row r="45" spans="1:30" x14ac:dyDescent="0.3">
      <c r="A45">
        <v>2003</v>
      </c>
      <c r="B45" s="1">
        <v>1887.6740585669706</v>
      </c>
      <c r="C45" s="1">
        <v>61904.448603598503</v>
      </c>
      <c r="D45" s="1">
        <v>3.3372749967152373</v>
      </c>
      <c r="E45" s="1">
        <v>7.7202101564348453</v>
      </c>
      <c r="F45" s="1">
        <v>5.137539674539199</v>
      </c>
      <c r="G45" s="1">
        <f t="shared" si="0"/>
        <v>93.005025174637396</v>
      </c>
      <c r="H45" s="1">
        <v>63.787394584010471</v>
      </c>
      <c r="I45" s="1">
        <v>3.456276531426747</v>
      </c>
      <c r="J45" s="1">
        <v>10.351681255252165</v>
      </c>
      <c r="K45" s="1">
        <v>15.409672803948014</v>
      </c>
      <c r="L45" s="1">
        <f t="shared" si="1"/>
        <v>-0.35998517982493522</v>
      </c>
      <c r="M45" s="1">
        <v>6.2723710244222533E-2</v>
      </c>
      <c r="N45" s="1">
        <v>-0.25552476402000474</v>
      </c>
      <c r="O45" s="1">
        <v>0.65960761605828844</v>
      </c>
      <c r="P45" s="1">
        <v>-0.82679174210744144</v>
      </c>
      <c r="Q45" s="1">
        <v>7.6691666666666665</v>
      </c>
      <c r="R45" s="1">
        <v>5237.6499999999996</v>
      </c>
      <c r="S45" s="1">
        <f t="shared" si="2"/>
        <v>8.2712421099621576</v>
      </c>
      <c r="T45" s="1">
        <v>0.87426455842603223</v>
      </c>
      <c r="U45" s="1">
        <v>0.94289955417592553</v>
      </c>
      <c r="V45" s="1">
        <v>70807.455257075912</v>
      </c>
      <c r="W45" s="6">
        <v>1.0256062325581394</v>
      </c>
      <c r="X45" s="6">
        <v>1.1021093632741519</v>
      </c>
      <c r="Y45" s="6">
        <v>1.0314596742774496</v>
      </c>
      <c r="Z45" s="6">
        <v>1.1011474117720472</v>
      </c>
      <c r="AA45" s="6"/>
      <c r="AB45" s="1"/>
      <c r="AC45" s="1"/>
      <c r="AD45" s="1"/>
    </row>
    <row r="46" spans="1:30" x14ac:dyDescent="0.3">
      <c r="A46">
        <v>2004</v>
      </c>
      <c r="B46" s="1">
        <v>1922.7159531326777</v>
      </c>
      <c r="C46" s="1">
        <v>69626.113115319415</v>
      </c>
      <c r="D46" s="1">
        <v>4.4373808010172269</v>
      </c>
      <c r="E46" s="1">
        <v>5.6695165610091482</v>
      </c>
      <c r="F46" s="1">
        <v>3.0419218483296211</v>
      </c>
      <c r="G46" s="1">
        <f t="shared" si="0"/>
        <v>88.035491180585453</v>
      </c>
      <c r="H46" s="1">
        <v>57.652180630442253</v>
      </c>
      <c r="I46" s="1">
        <v>3.8448178442101577</v>
      </c>
      <c r="J46" s="1">
        <v>19.652252709433803</v>
      </c>
      <c r="K46" s="1">
        <v>6.8862399964992393</v>
      </c>
      <c r="L46" s="1">
        <f t="shared" si="1"/>
        <v>-2.6623331576393086</v>
      </c>
      <c r="M46" s="1">
        <v>-6.9528533160829895E-2</v>
      </c>
      <c r="N46" s="1">
        <v>-0.55244522726213374</v>
      </c>
      <c r="O46" s="1">
        <v>0.59040037577876647</v>
      </c>
      <c r="P46" s="1">
        <v>-2.6307597729951113</v>
      </c>
      <c r="Q46" s="1">
        <v>7.9462666666666673</v>
      </c>
      <c r="R46" s="1">
        <v>5769.22</v>
      </c>
      <c r="S46" s="1">
        <f t="shared" si="2"/>
        <v>8.1559105836889358</v>
      </c>
      <c r="T46" s="1">
        <v>0.94392342054227074</v>
      </c>
      <c r="U46" s="1">
        <v>0.96882666272537632</v>
      </c>
      <c r="V46" s="1">
        <v>73762.45953863523</v>
      </c>
      <c r="W46" s="6">
        <v>1.0238798695652174</v>
      </c>
      <c r="X46" s="6">
        <v>1.0831824617277288</v>
      </c>
      <c r="Y46" s="6">
        <v>1.0483470004911646</v>
      </c>
      <c r="Z46" s="6">
        <v>1.0874830071120625</v>
      </c>
      <c r="AA46" s="6"/>
      <c r="AB46" s="1"/>
      <c r="AC46" s="1"/>
      <c r="AD46" s="1"/>
    </row>
    <row r="47" spans="1:30" x14ac:dyDescent="0.3">
      <c r="A47">
        <v>2005</v>
      </c>
      <c r="B47" s="1">
        <v>1963.8443064889257</v>
      </c>
      <c r="C47" s="1">
        <v>77023.817369486278</v>
      </c>
      <c r="D47" s="1">
        <v>5.3932310689067009</v>
      </c>
      <c r="E47" s="1">
        <v>2.2892062060403915</v>
      </c>
      <c r="F47" s="1">
        <v>-0.36331744557153633</v>
      </c>
      <c r="G47" s="1">
        <f t="shared" si="0"/>
        <v>82.697757901044099</v>
      </c>
      <c r="H47" s="1">
        <v>51.867356501530779</v>
      </c>
      <c r="I47" s="1">
        <v>2.7337169871592089</v>
      </c>
      <c r="J47" s="1">
        <v>23.912882944525023</v>
      </c>
      <c r="K47" s="1">
        <v>4.1838014678290874</v>
      </c>
      <c r="L47" s="1">
        <f t="shared" si="1"/>
        <v>-2.3082591050321648</v>
      </c>
      <c r="M47" s="1">
        <v>-8.0168753549158506E-2</v>
      </c>
      <c r="N47" s="1">
        <v>-0.18637931393045759</v>
      </c>
      <c r="O47" s="1">
        <v>0.81432223629334477</v>
      </c>
      <c r="P47" s="1">
        <v>-2.8560332738458936</v>
      </c>
      <c r="Q47" s="1">
        <v>8.0867112903225813</v>
      </c>
      <c r="R47" s="1">
        <v>7882.71</v>
      </c>
      <c r="S47" s="1">
        <f t="shared" si="2"/>
        <v>8.0867112903225813</v>
      </c>
      <c r="T47" s="1">
        <v>1</v>
      </c>
      <c r="U47" s="1">
        <v>1</v>
      </c>
      <c r="V47" s="1">
        <v>77023.817369486278</v>
      </c>
      <c r="W47" s="6">
        <v>1.0390282692307693</v>
      </c>
      <c r="X47" s="6">
        <v>1.0713383033766368</v>
      </c>
      <c r="Y47" s="6">
        <v>1.033998388441927</v>
      </c>
      <c r="Z47" s="6">
        <v>1.0478353466347496</v>
      </c>
      <c r="AA47" s="6"/>
      <c r="AB47" s="1"/>
      <c r="AC47" s="1"/>
      <c r="AD47" s="1"/>
    </row>
    <row r="48" spans="1:30" x14ac:dyDescent="0.3">
      <c r="A48">
        <v>2006</v>
      </c>
      <c r="B48" s="1">
        <v>2012.7006698578928</v>
      </c>
      <c r="C48" s="1">
        <v>91747.795297182834</v>
      </c>
      <c r="D48" s="1">
        <v>4.2855492664899799</v>
      </c>
      <c r="E48" s="1">
        <v>-3.4714337855097233</v>
      </c>
      <c r="F48" s="1">
        <v>-5.2617787964818152</v>
      </c>
      <c r="G48" s="1">
        <f t="shared" si="0"/>
        <v>57.876271819750073</v>
      </c>
      <c r="H48" s="1">
        <v>28.424655692494007</v>
      </c>
      <c r="I48" s="1">
        <v>0.48197140200575833</v>
      </c>
      <c r="J48" s="1">
        <v>26.294925340656345</v>
      </c>
      <c r="K48" s="1">
        <v>2.674719384593967</v>
      </c>
      <c r="L48" s="1">
        <f t="shared" si="1"/>
        <v>-2.2181311941315629</v>
      </c>
      <c r="M48" s="1">
        <v>-0.27499408915328716</v>
      </c>
      <c r="N48" s="1">
        <v>-0.16104718122466674</v>
      </c>
      <c r="O48" s="1">
        <v>-3.0745566103683019E-3</v>
      </c>
      <c r="P48" s="1">
        <v>-1.7790153671432405</v>
      </c>
      <c r="Q48" s="1">
        <v>8.059733870967742</v>
      </c>
      <c r="R48" s="1">
        <v>11227.1</v>
      </c>
      <c r="S48" s="1">
        <f t="shared" si="2"/>
        <v>7.308711463284129</v>
      </c>
      <c r="T48" s="1">
        <v>1.1366367965795146</v>
      </c>
      <c r="U48" s="1">
        <v>1.0307226662502413</v>
      </c>
      <c r="V48" s="1">
        <v>80718.65663093068</v>
      </c>
      <c r="W48" s="6">
        <v>1.0231310841121495</v>
      </c>
      <c r="X48" s="6">
        <v>1.0581537247062911</v>
      </c>
      <c r="Y48" s="6">
        <v>1.0414042919376179</v>
      </c>
      <c r="Z48" s="6">
        <v>1.0342772860916878</v>
      </c>
      <c r="AA48" s="6"/>
      <c r="AB48" s="1"/>
      <c r="AC48" s="1"/>
      <c r="AD48" s="1"/>
    </row>
    <row r="49" spans="1:30" x14ac:dyDescent="0.3">
      <c r="A49">
        <v>2007</v>
      </c>
      <c r="B49" s="1">
        <v>2059.0817802495935</v>
      </c>
      <c r="C49" s="1">
        <v>103009.18244624615</v>
      </c>
      <c r="D49" s="1">
        <v>8.7062472308370644</v>
      </c>
      <c r="E49" s="1">
        <v>-2.2647980433563926</v>
      </c>
      <c r="F49" s="1">
        <v>-3.5448501650670732</v>
      </c>
      <c r="G49" s="1">
        <f t="shared" si="0"/>
        <v>44.02680078901772</v>
      </c>
      <c r="H49" s="1">
        <v>16.8512550340348</v>
      </c>
      <c r="I49" s="1">
        <v>7.2505256001695733</v>
      </c>
      <c r="J49" s="1">
        <v>18.685380086089907</v>
      </c>
      <c r="K49" s="1">
        <v>1.2396400687234357</v>
      </c>
      <c r="L49" s="1">
        <f t="shared" si="1"/>
        <v>-1.6358555515134838</v>
      </c>
      <c r="M49" s="1">
        <v>-2.7726845532904953E-2</v>
      </c>
      <c r="N49" s="1">
        <v>-7.4778215557592329E-2</v>
      </c>
      <c r="O49" s="1">
        <v>-0.28583614620653547</v>
      </c>
      <c r="P49" s="1">
        <v>-1.2475143442164511</v>
      </c>
      <c r="Q49" s="1">
        <v>7.8951299283154119</v>
      </c>
      <c r="R49" s="1">
        <v>17458.3</v>
      </c>
      <c r="S49" s="1">
        <f t="shared" si="2"/>
        <v>6.8452575329134344</v>
      </c>
      <c r="T49" s="1">
        <v>1.2204450480846294</v>
      </c>
      <c r="U49" s="1">
        <v>1.0581536636840074</v>
      </c>
      <c r="V49" s="1">
        <v>84402.966448927065</v>
      </c>
      <c r="W49" s="6">
        <v>1.0284535410457516</v>
      </c>
      <c r="X49" s="6">
        <v>1.0656536769402445</v>
      </c>
      <c r="Y49" s="6">
        <v>1.0447188410228661</v>
      </c>
      <c r="Z49" s="6">
        <v>1.0213546902641355</v>
      </c>
      <c r="AA49" s="6"/>
      <c r="AB49" s="1"/>
      <c r="AC49" s="1"/>
      <c r="AD49" s="1"/>
    </row>
    <row r="50" spans="1:30" x14ac:dyDescent="0.3">
      <c r="A50">
        <v>2008</v>
      </c>
      <c r="B50" s="1">
        <v>2139.4132057828401</v>
      </c>
      <c r="C50" s="1">
        <v>120693.76415144179</v>
      </c>
      <c r="D50" s="1">
        <v>14.000407581007025</v>
      </c>
      <c r="E50" s="1">
        <v>9.7449475931629739E-3</v>
      </c>
      <c r="F50" s="1">
        <v>-0.76000881108487461</v>
      </c>
      <c r="G50" s="1">
        <f t="shared" si="0"/>
        <v>44.194198687522544</v>
      </c>
      <c r="H50" s="1">
        <v>14.717929796879579</v>
      </c>
      <c r="I50" s="1">
        <v>1.1946760749970313</v>
      </c>
      <c r="J50" s="1">
        <v>26.401648815588562</v>
      </c>
      <c r="K50" s="1">
        <v>1.8799440000573684</v>
      </c>
      <c r="L50" s="1">
        <f t="shared" si="1"/>
        <v>-2.1156647713726726</v>
      </c>
      <c r="M50" s="1">
        <v>-0.65610435087995322</v>
      </c>
      <c r="N50" s="1">
        <v>-3.678192923968028E-2</v>
      </c>
      <c r="O50" s="1">
        <v>-0.70641572571640765</v>
      </c>
      <c r="P50" s="1">
        <v>-0.71636276553663147</v>
      </c>
      <c r="Q50" s="1">
        <v>7.2884721913236916</v>
      </c>
      <c r="R50" s="1">
        <v>22292.5</v>
      </c>
      <c r="S50" s="1">
        <f t="shared" si="2"/>
        <v>5.8372550127421414</v>
      </c>
      <c r="T50" s="1">
        <v>1.3471416665157125</v>
      </c>
      <c r="U50" s="1">
        <v>1.0789105369851868</v>
      </c>
      <c r="V50" s="1">
        <v>89592.480992446581</v>
      </c>
      <c r="W50" s="6">
        <v>1.0218761326530612</v>
      </c>
      <c r="X50" s="6">
        <v>1.092026653206275</v>
      </c>
      <c r="Y50" s="6">
        <v>1.0465323563340361</v>
      </c>
      <c r="Z50" s="6">
        <v>1.0078811921856419</v>
      </c>
      <c r="AA50" s="6"/>
      <c r="AB50" s="1"/>
      <c r="AC50" s="1"/>
      <c r="AD50" s="1"/>
    </row>
    <row r="51" spans="1:30" x14ac:dyDescent="0.3">
      <c r="A51">
        <v>2009</v>
      </c>
      <c r="B51" s="1">
        <v>2165.4572874707342</v>
      </c>
      <c r="C51" s="1">
        <v>121726.745</v>
      </c>
      <c r="D51" s="1">
        <v>3.3493698255138327</v>
      </c>
      <c r="E51" s="1">
        <v>2.0007963027010249</v>
      </c>
      <c r="F51" s="1">
        <v>0.4428932741348704</v>
      </c>
      <c r="G51" s="1">
        <f t="shared" si="0"/>
        <v>45.487930130281207</v>
      </c>
      <c r="H51" s="1">
        <v>15.123347659303471</v>
      </c>
      <c r="I51" s="1">
        <v>4.9925820454929379</v>
      </c>
      <c r="J51" s="1">
        <v>25.267714748386467</v>
      </c>
      <c r="K51" s="1">
        <v>0.10428567709833554</v>
      </c>
      <c r="L51" s="1">
        <f t="shared" si="1"/>
        <v>-0.82575258275403596</v>
      </c>
      <c r="M51" s="1">
        <v>9.8870969092980071E-2</v>
      </c>
      <c r="N51" s="1">
        <v>9.2804573516880734E-3</v>
      </c>
      <c r="O51" s="1">
        <v>-0.65619835885470124</v>
      </c>
      <c r="P51" s="1">
        <v>-0.27770565034400285</v>
      </c>
      <c r="Q51" s="1">
        <v>7.07</v>
      </c>
      <c r="R51" s="1">
        <v>29568.091278850501</v>
      </c>
      <c r="S51" s="1">
        <f t="shared" si="2"/>
        <v>5.8467701516995003</v>
      </c>
      <c r="T51" s="1">
        <v>1.3145422519541272</v>
      </c>
      <c r="U51" s="1">
        <v>1.087104158680797</v>
      </c>
      <c r="V51" s="1">
        <v>92600.100771996964</v>
      </c>
      <c r="W51" s="6">
        <v>1.0182463070175438</v>
      </c>
      <c r="X51" s="6">
        <v>1.0313810108339228</v>
      </c>
      <c r="Y51" s="6">
        <v>1.0069757227537299</v>
      </c>
      <c r="Z51" s="6">
        <v>1.0015781041262823</v>
      </c>
      <c r="AA51" s="6"/>
      <c r="AB51" s="1"/>
      <c r="AC51" s="1"/>
      <c r="AD51" s="1"/>
    </row>
    <row r="52" spans="1:30" x14ac:dyDescent="0.3">
      <c r="A52">
        <v>2010</v>
      </c>
      <c r="B52" s="1">
        <v>2209.2572959375148</v>
      </c>
      <c r="C52" s="1">
        <v>137875.568</v>
      </c>
      <c r="D52" s="1">
        <v>2.5017670270235186</v>
      </c>
      <c r="E52" s="1">
        <v>9.7812308559267647E-2</v>
      </c>
      <c r="F52" s="1">
        <v>-1.4238517131621153</v>
      </c>
      <c r="G52" s="1">
        <f t="shared" si="0"/>
        <v>42.710482930205188</v>
      </c>
      <c r="H52" s="1">
        <v>14.828624279708402</v>
      </c>
      <c r="I52" s="1">
        <v>11.885784697967267</v>
      </c>
      <c r="J52" s="1">
        <v>15.947689628302882</v>
      </c>
      <c r="K52" s="1">
        <v>4.8384324226641393E-2</v>
      </c>
      <c r="L52" s="1">
        <f t="shared" si="1"/>
        <v>-1.8904463482108647</v>
      </c>
      <c r="M52" s="1">
        <v>-0.44643963427621214</v>
      </c>
      <c r="N52" s="1">
        <v>-4.3226897326936239E-3</v>
      </c>
      <c r="O52" s="1">
        <v>-0.96310858201869443</v>
      </c>
      <c r="P52" s="1">
        <v>-0.47657544218326447</v>
      </c>
      <c r="Q52" s="1">
        <v>7.0679507168458784</v>
      </c>
      <c r="R52" s="1">
        <v>32577.475381140699</v>
      </c>
      <c r="S52" s="1">
        <f t="shared" si="2"/>
        <v>5.4390510631142188</v>
      </c>
      <c r="T52" s="1">
        <v>1.4299263075132531</v>
      </c>
      <c r="U52" s="1">
        <v>1.1003814987727709</v>
      </c>
      <c r="V52" s="1">
        <v>96421.450025474202</v>
      </c>
      <c r="W52" s="6">
        <v>1.0184702702702704</v>
      </c>
      <c r="X52" s="6">
        <v>1.0016369642728808</v>
      </c>
      <c r="Y52" s="6">
        <v>1.0007661724472665</v>
      </c>
      <c r="Z52" s="6">
        <v>1.0000100000644143</v>
      </c>
      <c r="AA52" s="6"/>
      <c r="AB52" s="1"/>
      <c r="AC52" s="1"/>
      <c r="AD52" s="1"/>
    </row>
    <row r="53" spans="1:30" x14ac:dyDescent="0.3">
      <c r="A53">
        <v>2011</v>
      </c>
      <c r="B53" s="1">
        <v>2273.5988234016695</v>
      </c>
      <c r="C53" s="1">
        <v>166231.56299999999</v>
      </c>
      <c r="D53" s="1">
        <v>9.8126898413769936</v>
      </c>
      <c r="E53" s="1">
        <v>1.147834763197163</v>
      </c>
      <c r="F53" s="1">
        <v>0.16484968645815651</v>
      </c>
      <c r="G53" s="1">
        <f t="shared" si="0"/>
        <v>39.400222273496901</v>
      </c>
      <c r="H53" s="1">
        <v>14.640109759264741</v>
      </c>
      <c r="I53" s="1">
        <v>9.8699810446065772</v>
      </c>
      <c r="J53" s="1">
        <v>14.864278536233339</v>
      </c>
      <c r="K53" s="1">
        <v>2.5852933392240419E-2</v>
      </c>
      <c r="L53" s="1">
        <f t="shared" si="1"/>
        <v>-3.4731723042187608</v>
      </c>
      <c r="M53" s="1">
        <v>-2.0113548533133141</v>
      </c>
      <c r="N53" s="1">
        <v>-2.887014692584892E-3</v>
      </c>
      <c r="O53" s="1">
        <v>-0.78872699272328672</v>
      </c>
      <c r="P53" s="1">
        <v>-0.67020344348957506</v>
      </c>
      <c r="Q53" s="1">
        <v>6.9869711981566818</v>
      </c>
      <c r="R53" s="1">
        <v>41768.104046897999</v>
      </c>
      <c r="S53" s="1">
        <f t="shared" si="2"/>
        <v>4.7885088322824982</v>
      </c>
      <c r="T53" s="1">
        <v>1.6387292090113674</v>
      </c>
      <c r="U53" s="1">
        <v>1.1231002774335861</v>
      </c>
      <c r="V53" s="1">
        <v>101439.31168486721</v>
      </c>
      <c r="W53" s="6">
        <v>1.012405</v>
      </c>
      <c r="X53" s="6">
        <v>1.0139903946612205</v>
      </c>
      <c r="Y53" s="6">
        <v>1.0016069212056431</v>
      </c>
      <c r="Z53" s="6">
        <v>1.000010000067223</v>
      </c>
      <c r="AA53" s="6"/>
      <c r="AB53" s="1"/>
      <c r="AC53" s="1"/>
      <c r="AD53" s="1"/>
    </row>
    <row r="54" spans="1:30" x14ac:dyDescent="0.3">
      <c r="A54">
        <v>2012</v>
      </c>
      <c r="B54" s="1">
        <v>2338.7091007071072</v>
      </c>
      <c r="C54" s="1">
        <v>187153.878</v>
      </c>
      <c r="D54" s="1">
        <v>4.5863746958644498</v>
      </c>
      <c r="E54" s="1">
        <v>-1.8273877569134753</v>
      </c>
      <c r="F54" s="1">
        <v>-2.7269307379261369</v>
      </c>
      <c r="G54" s="1">
        <f t="shared" si="0"/>
        <v>36.51575114950775</v>
      </c>
      <c r="H54" s="1">
        <v>15.604449087208426</v>
      </c>
      <c r="I54" s="1">
        <v>8.8755675306947523</v>
      </c>
      <c r="J54" s="1">
        <v>12.025262283761158</v>
      </c>
      <c r="K54" s="1">
        <v>1.0472247843409801E-2</v>
      </c>
      <c r="L54" s="1">
        <f t="shared" si="1"/>
        <v>-2.4622965355624729</v>
      </c>
      <c r="M54" s="1">
        <v>-0.98073724499520964</v>
      </c>
      <c r="N54" s="1">
        <v>-1.582429614770859E-3</v>
      </c>
      <c r="O54" s="1">
        <v>-0.72414769530997769</v>
      </c>
      <c r="P54" s="1">
        <v>-0.75582916564251446</v>
      </c>
      <c r="Q54" s="1">
        <v>6.960305555555558</v>
      </c>
      <c r="R54" s="1">
        <v>48670.600375916802</v>
      </c>
      <c r="S54" s="1">
        <f t="shared" si="2"/>
        <v>4.5360328581325735</v>
      </c>
      <c r="T54" s="1">
        <v>1.7550835156231797</v>
      </c>
      <c r="U54" s="1">
        <v>1.1437883627507119</v>
      </c>
      <c r="V54" s="1">
        <v>106635.31184357745</v>
      </c>
      <c r="W54" s="6">
        <v>1.027239</v>
      </c>
      <c r="X54" s="6">
        <v>1.0092983176589345</v>
      </c>
      <c r="Y54" s="6">
        <v>1.0016069212056431</v>
      </c>
      <c r="Z54" s="6">
        <v>1.000010000067223</v>
      </c>
      <c r="AA54" s="6"/>
      <c r="AB54" s="1"/>
      <c r="AC54" s="1"/>
      <c r="AD54" s="1"/>
    </row>
    <row r="55" spans="1:30" x14ac:dyDescent="0.3">
      <c r="A55">
        <v>2013</v>
      </c>
      <c r="B55" s="1">
        <v>2444.7866852695747</v>
      </c>
      <c r="C55" s="1">
        <v>211856.03200000001</v>
      </c>
      <c r="D55" s="1">
        <v>5.7345585669413595</v>
      </c>
      <c r="E55" s="1">
        <v>-1.3627053057029881</v>
      </c>
      <c r="F55" s="1">
        <v>-1.9950333783657479</v>
      </c>
      <c r="G55" s="1">
        <f t="shared" si="0"/>
        <v>35.022231747060587</v>
      </c>
      <c r="H55" s="1">
        <v>17.306393025423031</v>
      </c>
      <c r="I55" s="1">
        <v>7.8641988438650072</v>
      </c>
      <c r="J55" s="1">
        <v>9.850600317767352</v>
      </c>
      <c r="K55" s="1">
        <v>1.0395600051966395E-3</v>
      </c>
      <c r="L55" s="1">
        <f t="shared" si="1"/>
        <v>-2.5278607347386073</v>
      </c>
      <c r="M55" s="1">
        <v>-0.96197510912453854</v>
      </c>
      <c r="N55" s="1">
        <v>-7.7427144941559392E-4</v>
      </c>
      <c r="O55" s="1">
        <v>-0.76512031297060845</v>
      </c>
      <c r="P55" s="1">
        <v>-0.79999104119404463</v>
      </c>
      <c r="Q55" s="1">
        <v>6.960305555555558</v>
      </c>
      <c r="R55" s="1">
        <v>51605.915081477302</v>
      </c>
      <c r="S55" s="1">
        <f t="shared" si="2"/>
        <v>4.3485760999279846</v>
      </c>
      <c r="T55" s="1">
        <v>1.8603075824018265</v>
      </c>
      <c r="U55" s="1">
        <v>1.1622606258845039</v>
      </c>
      <c r="V55" s="1">
        <v>113882.26011876734</v>
      </c>
      <c r="W55" s="6">
        <v>1.0305029999999999</v>
      </c>
      <c r="X55" s="6">
        <v>1.0179897209666136</v>
      </c>
      <c r="Y55" s="6">
        <v>1.0016069212056431</v>
      </c>
      <c r="Z55" s="6">
        <v>1.000010000067223</v>
      </c>
      <c r="AA55" s="6"/>
      <c r="AB55" s="1"/>
      <c r="AC55" s="1"/>
      <c r="AD55" s="1"/>
    </row>
    <row r="56" spans="1:30" x14ac:dyDescent="0.3">
      <c r="A56">
        <v>2014</v>
      </c>
      <c r="B56" s="1">
        <v>2524.5998246694271</v>
      </c>
      <c r="C56" s="1">
        <v>228003.65900000001</v>
      </c>
      <c r="D56" s="1">
        <v>5.7645764576453189</v>
      </c>
      <c r="E56" s="1">
        <v>2.4971979934989585</v>
      </c>
      <c r="F56" s="1">
        <v>1.7413020103241443</v>
      </c>
      <c r="G56" s="1">
        <f t="shared" si="0"/>
        <v>33.912684832046153</v>
      </c>
      <c r="H56" s="1">
        <v>17.532447854543246</v>
      </c>
      <c r="I56" s="1">
        <v>8.3325744825839667</v>
      </c>
      <c r="J56" s="1">
        <v>8.047640536877525</v>
      </c>
      <c r="K56" s="1">
        <v>2.1958041412508201E-5</v>
      </c>
      <c r="L56" s="1">
        <f t="shared" si="1"/>
        <v>-1.6275946873736529</v>
      </c>
      <c r="M56" s="1">
        <v>-0.42550138171683644</v>
      </c>
      <c r="N56" s="1">
        <v>-6.9488067709142136E-5</v>
      </c>
      <c r="O56" s="1">
        <v>-0.50995400076178743</v>
      </c>
      <c r="P56" s="1">
        <v>-0.69206981682731983</v>
      </c>
      <c r="Q56" s="1">
        <v>6.9599999999999982</v>
      </c>
      <c r="R56" s="1">
        <v>61256.800381815301</v>
      </c>
      <c r="S56" s="1">
        <f t="shared" si="2"/>
        <v>4.3375270559405061</v>
      </c>
      <c r="T56" s="1">
        <v>1.8984345352169425</v>
      </c>
      <c r="U56" s="1">
        <v>1.1831194196027774</v>
      </c>
      <c r="V56" s="1">
        <v>120100.88036769992</v>
      </c>
      <c r="W56" s="6">
        <v>1.016921</v>
      </c>
      <c r="X56" s="6">
        <v>1.0276560563923529</v>
      </c>
      <c r="Y56" s="6">
        <v>1.0016069212056431</v>
      </c>
      <c r="Z56" s="6">
        <v>1.000010000067223</v>
      </c>
      <c r="AA56" s="6"/>
      <c r="AB56" s="1"/>
      <c r="AC56" s="1"/>
      <c r="AD56" s="1"/>
    </row>
    <row r="57" spans="1:30" x14ac:dyDescent="0.3">
      <c r="A57">
        <v>2015</v>
      </c>
      <c r="B57" s="1">
        <v>2593.0795162316958</v>
      </c>
      <c r="C57" s="1">
        <v>228014.11900000001</v>
      </c>
      <c r="D57" s="1">
        <v>4.0609637261455021</v>
      </c>
      <c r="E57" s="1">
        <v>4.4860230964455141</v>
      </c>
      <c r="F57" s="1">
        <v>3.6195720090192638</v>
      </c>
      <c r="G57" s="1">
        <f t="shared" si="0"/>
        <v>35.50484154996893</v>
      </c>
      <c r="H57" s="1">
        <v>20.211141281647567</v>
      </c>
      <c r="I57" s="1">
        <v>8.7652946453348033</v>
      </c>
      <c r="J57" s="1">
        <v>6.5284056229865621</v>
      </c>
      <c r="K57" s="1">
        <v>0</v>
      </c>
      <c r="L57" s="1">
        <f t="shared" si="1"/>
        <v>-0.89750970894111926</v>
      </c>
      <c r="M57" s="1">
        <v>0.22940554793705265</v>
      </c>
      <c r="N57" s="1">
        <v>-1.2808233727982955E-6</v>
      </c>
      <c r="O57" s="1">
        <v>-0.37270553681885754</v>
      </c>
      <c r="P57" s="1">
        <v>-0.75420843923594161</v>
      </c>
      <c r="Q57" s="1">
        <v>6.960305555555558</v>
      </c>
      <c r="R57" s="1">
        <v>71566.5537775868</v>
      </c>
      <c r="S57" s="1">
        <f t="shared" si="2"/>
        <v>4.597174264090266</v>
      </c>
      <c r="T57" s="1">
        <v>1.8107154162394601</v>
      </c>
      <c r="U57" s="1">
        <v>1.195949552025539</v>
      </c>
      <c r="V57" s="1">
        <v>125934.40579060257</v>
      </c>
      <c r="W57" s="6">
        <v>1.0240119999999999</v>
      </c>
      <c r="X57" s="6">
        <v>1.007706607175926</v>
      </c>
      <c r="Y57" s="6">
        <v>1.0016069212056431</v>
      </c>
      <c r="Z57" s="6">
        <v>1.000010000067223</v>
      </c>
      <c r="AA57" s="6"/>
      <c r="AB57" s="1"/>
      <c r="AC57" s="1"/>
      <c r="AD57" s="1"/>
    </row>
    <row r="58" spans="1:30" x14ac:dyDescent="0.3">
      <c r="A58">
        <v>2016</v>
      </c>
      <c r="B58" s="1">
        <v>2630.376902332951</v>
      </c>
      <c r="C58" s="1">
        <v>234533.182</v>
      </c>
      <c r="D58" s="1">
        <v>3.6252393678581427</v>
      </c>
      <c r="E58" s="1">
        <v>3.3558950890128636</v>
      </c>
      <c r="F58" s="1">
        <v>2.7629999255301114</v>
      </c>
      <c r="G58" s="1">
        <f t="shared" si="0"/>
        <v>36.70995029366432</v>
      </c>
      <c r="H58" s="1">
        <v>21.581475623328789</v>
      </c>
      <c r="I58" s="1">
        <v>9.4750351880482917</v>
      </c>
      <c r="J58" s="1">
        <v>5.6534394822872365</v>
      </c>
      <c r="K58" s="1">
        <v>0</v>
      </c>
      <c r="L58" s="1">
        <f t="shared" si="1"/>
        <v>-1.0712316768274213</v>
      </c>
      <c r="M58" s="1">
        <v>-0.17731658630688613</v>
      </c>
      <c r="N58" s="1">
        <v>0</v>
      </c>
      <c r="O58" s="1">
        <v>-0.266919439842983</v>
      </c>
      <c r="P58" s="1">
        <v>-0.62699565067755214</v>
      </c>
      <c r="Q58" s="1">
        <v>6.960305555555558</v>
      </c>
      <c r="R58" s="1">
        <v>63139.495371858167</v>
      </c>
      <c r="S58" s="1">
        <f t="shared" si="2"/>
        <v>4.7197717509302235</v>
      </c>
      <c r="T58" s="1">
        <v>1.7861825899930639</v>
      </c>
      <c r="U58" s="1">
        <v>1.2112074768791883</v>
      </c>
      <c r="V58" s="1">
        <v>131304.14735534441</v>
      </c>
      <c r="W58" s="6">
        <v>1.024465</v>
      </c>
      <c r="X58" s="6">
        <v>1.001124199074074</v>
      </c>
      <c r="Y58" s="6">
        <v>1.0016069212056431</v>
      </c>
      <c r="Z58" s="6">
        <v>1.000010000067223</v>
      </c>
      <c r="AA58" s="6"/>
      <c r="AB58" s="1"/>
      <c r="AC58" s="1"/>
      <c r="AD58" s="1"/>
    </row>
    <row r="59" spans="1:30" x14ac:dyDescent="0.3">
      <c r="A59">
        <v>2017</v>
      </c>
      <c r="B59" s="1"/>
      <c r="C59" s="1">
        <v>259184.717</v>
      </c>
      <c r="D59" s="1">
        <v>2.8221855565425074</v>
      </c>
      <c r="E59" s="1">
        <v>5.0281250892588716</v>
      </c>
      <c r="F59" s="1">
        <v>4.357347607153244</v>
      </c>
      <c r="G59" s="1">
        <f t="shared" si="0"/>
        <v>39.928816171675308</v>
      </c>
      <c r="H59" s="1">
        <v>25.3330116231182</v>
      </c>
      <c r="I59" s="1">
        <v>9.1310611111856996</v>
      </c>
      <c r="J59" s="1">
        <v>5.4647434373714114</v>
      </c>
      <c r="K59" s="1">
        <v>0</v>
      </c>
      <c r="L59" s="1">
        <f t="shared" si="1"/>
        <v>-1.8267459054939814</v>
      </c>
      <c r="M59" s="1">
        <v>-0.89154930754997608</v>
      </c>
      <c r="N59" s="1">
        <v>0</v>
      </c>
      <c r="O59" s="1">
        <v>-0.22756992571118304</v>
      </c>
      <c r="P59" s="1">
        <v>-0.7076266722328225</v>
      </c>
      <c r="Q59" s="1">
        <v>6.960305555555558</v>
      </c>
      <c r="R59" s="1">
        <v>69565.526135366134</v>
      </c>
      <c r="S59" s="1">
        <f t="shared" si="2"/>
        <v>4.5301075162790791</v>
      </c>
      <c r="T59" s="1">
        <v>1.894450245439774</v>
      </c>
      <c r="U59" s="1">
        <v>1.2330009404879443</v>
      </c>
      <c r="V59" s="1">
        <v>136812.62816159808</v>
      </c>
      <c r="W59" s="6">
        <v>1.024926546101949</v>
      </c>
      <c r="X59" s="6">
        <v>1.0051219595238094</v>
      </c>
      <c r="Y59" s="6">
        <v>1.0016069212056431</v>
      </c>
      <c r="Z59" s="6">
        <v>1.000010000067223</v>
      </c>
      <c r="AA59" s="6"/>
      <c r="AB59" s="1"/>
      <c r="AC59" s="1"/>
      <c r="AD59" s="1"/>
    </row>
    <row r="60" spans="1:30" x14ac:dyDescent="0.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CA10-DF14-44AA-BC19-32CF4AF6EA83}">
  <dimension ref="A1:T59"/>
  <sheetViews>
    <sheetView workbookViewId="0">
      <selection activeCell="B1" sqref="B1"/>
    </sheetView>
  </sheetViews>
  <sheetFormatPr defaultRowHeight="14.4" x14ac:dyDescent="0.3"/>
  <cols>
    <col min="1" max="1" width="5" bestFit="1" customWidth="1"/>
    <col min="2" max="2" width="25.44140625" bestFit="1" customWidth="1"/>
    <col min="3" max="3" width="10.21875" bestFit="1" customWidth="1"/>
    <col min="4" max="4" width="11.77734375" bestFit="1" customWidth="1"/>
    <col min="5" max="5" width="20.88671875" bestFit="1" customWidth="1"/>
    <col min="6" max="6" width="19.77734375" bestFit="1" customWidth="1"/>
    <col min="7" max="7" width="23" bestFit="1" customWidth="1"/>
    <col min="8" max="8" width="22.109375" bestFit="1" customWidth="1"/>
    <col min="9" max="9" width="25.6640625" bestFit="1" customWidth="1"/>
    <col min="10" max="10" width="27.77734375" bestFit="1" customWidth="1"/>
    <col min="11" max="11" width="21.33203125" bestFit="1" customWidth="1"/>
  </cols>
  <sheetData>
    <row r="1" spans="1:12" x14ac:dyDescent="0.3">
      <c r="A1" t="s">
        <v>0</v>
      </c>
      <c r="B1" t="s">
        <v>46</v>
      </c>
      <c r="C1" t="s">
        <v>38</v>
      </c>
      <c r="D1" t="s">
        <v>6</v>
      </c>
      <c r="E1" t="s">
        <v>40</v>
      </c>
      <c r="F1" t="s">
        <v>39</v>
      </c>
      <c r="G1" t="s">
        <v>41</v>
      </c>
      <c r="H1" t="s">
        <v>10</v>
      </c>
      <c r="I1" t="s">
        <v>44</v>
      </c>
      <c r="J1" t="s">
        <v>45</v>
      </c>
      <c r="K1" t="s">
        <v>9</v>
      </c>
      <c r="L1" s="4"/>
    </row>
    <row r="2" spans="1:12" x14ac:dyDescent="0.3">
      <c r="A2">
        <v>1960</v>
      </c>
      <c r="B2" s="6"/>
      <c r="C2" s="6"/>
      <c r="D2" s="6">
        <v>-4.5236407762580616E-2</v>
      </c>
      <c r="E2" s="6"/>
      <c r="F2" s="6"/>
      <c r="G2" s="6"/>
      <c r="H2" s="6">
        <f>Data!M2/100</f>
        <v>0</v>
      </c>
      <c r="I2" s="6">
        <f>Data!N2/100</f>
        <v>0</v>
      </c>
      <c r="J2" s="6">
        <f>Data!O2/100</f>
        <v>0</v>
      </c>
      <c r="K2" s="6">
        <f>Data!P2/100</f>
        <v>-2.4955960065226226E-2</v>
      </c>
    </row>
    <row r="3" spans="1:12" x14ac:dyDescent="0.3">
      <c r="A3">
        <v>1961</v>
      </c>
      <c r="B3" s="6"/>
      <c r="C3" s="6">
        <f>(Data!R2/Data!C2)*(1-Data!C2/Data!C3)</f>
        <v>7.548474160202461E-3</v>
      </c>
      <c r="D3" s="6">
        <f>(Data!H3-Data!H2*Data!S3/Data!S2)/100</f>
        <v>-2.5267341129420373E-3</v>
      </c>
      <c r="E3" s="6">
        <f>(Data!I3-Data!I2)/100</f>
        <v>0</v>
      </c>
      <c r="F3" s="6">
        <f>(Data!J3-Data!J2)/100</f>
        <v>0</v>
      </c>
      <c r="G3" s="6">
        <f>(Data!K3-Data!K2*Data!S3/Data!S2)/100</f>
        <v>0</v>
      </c>
      <c r="H3" s="6">
        <f>Data!M3/100</f>
        <v>0</v>
      </c>
      <c r="I3" s="6">
        <f>Data!N3/100</f>
        <v>0</v>
      </c>
      <c r="J3" s="6">
        <f>Data!O3/100</f>
        <v>0</v>
      </c>
      <c r="K3" s="6">
        <f>Data!P3/100</f>
        <v>-1.2035229156612702E-2</v>
      </c>
    </row>
    <row r="4" spans="1:12" x14ac:dyDescent="0.3">
      <c r="A4">
        <v>1962</v>
      </c>
      <c r="B4" s="6">
        <f>Data!R4/Data!C4-Data!R3/Data!C3</f>
        <v>2.8566608731489113E-3</v>
      </c>
      <c r="C4" s="6">
        <f>(Data!R3/Data!C3)*(1-Data!C3/Data!C4)</f>
        <v>8.6616421116455216E-3</v>
      </c>
      <c r="D4" s="6">
        <f>(Data!H4-Data!H3*Data!S4/Data!S3)/100</f>
        <v>6.4149908347159368E-3</v>
      </c>
      <c r="E4" s="6">
        <f>(Data!I4-Data!I3)/100</f>
        <v>0</v>
      </c>
      <c r="F4" s="6">
        <f>(Data!J4-Data!J3)/100</f>
        <v>0</v>
      </c>
      <c r="G4" s="6">
        <f>(Data!K4-Data!K3*Data!S4/Data!S3)/100</f>
        <v>0</v>
      </c>
      <c r="H4" s="6">
        <f>Data!M4/100</f>
        <v>0</v>
      </c>
      <c r="I4" s="6">
        <f>Data!N4/100</f>
        <v>0</v>
      </c>
      <c r="J4" s="6">
        <f>Data!O4/100</f>
        <v>0</v>
      </c>
      <c r="K4" s="6">
        <f>Data!P4/100</f>
        <v>-2.5601592554018265E-2</v>
      </c>
    </row>
    <row r="5" spans="1:12" x14ac:dyDescent="0.3">
      <c r="A5">
        <v>1963</v>
      </c>
      <c r="B5" s="6">
        <f>Data!R5/Data!C5-Data!R4/Data!C4</f>
        <v>-6.5571498476615919E-4</v>
      </c>
      <c r="C5" s="6">
        <f>(Data!R4/Data!C4)*(1-Data!C4/Data!C5)</f>
        <v>7.4344806751427293E-3</v>
      </c>
      <c r="D5" s="6">
        <f>(Data!H5-Data!H4*Data!S5/Data!S4)/100</f>
        <v>1.2332645987036984E-3</v>
      </c>
      <c r="E5" s="6">
        <f>(Data!I5-Data!I4)/100</f>
        <v>0</v>
      </c>
      <c r="F5" s="6">
        <f>(Data!J5-Data!J4)/100</f>
        <v>0</v>
      </c>
      <c r="G5" s="6">
        <f>(Data!K5-Data!K4*Data!S5/Data!S4)/100</f>
        <v>0</v>
      </c>
      <c r="H5" s="6">
        <f>Data!M5/100</f>
        <v>0</v>
      </c>
      <c r="I5" s="6">
        <f>Data!N5/100</f>
        <v>0</v>
      </c>
      <c r="J5" s="6">
        <f>Data!O5/100</f>
        <v>0</v>
      </c>
      <c r="K5" s="6">
        <f>Data!P5/100</f>
        <v>-3.0258974601969711E-2</v>
      </c>
    </row>
    <row r="6" spans="1:12" x14ac:dyDescent="0.3">
      <c r="A6">
        <v>1964</v>
      </c>
      <c r="B6" s="6">
        <f>Data!R6/Data!C6-Data!R5/Data!C5</f>
        <v>8.8312567126553054E-3</v>
      </c>
      <c r="C6" s="6">
        <f>(Data!R5/Data!C5)*(1-Data!C5/Data!C6)</f>
        <v>1.1654585775353372E-2</v>
      </c>
      <c r="D6" s="6">
        <f>(Data!H6-Data!H5*Data!S6/Data!S5)/100</f>
        <v>6.296270893812568E-2</v>
      </c>
      <c r="E6" s="6">
        <f>(Data!I6-Data!I5)/100</f>
        <v>0</v>
      </c>
      <c r="F6" s="6">
        <f>(Data!J6-Data!J5)/100</f>
        <v>0</v>
      </c>
      <c r="G6" s="6">
        <f>(Data!K6-Data!K5*Data!S6/Data!S5)/100</f>
        <v>0</v>
      </c>
      <c r="H6" s="6">
        <f>Data!M6/100</f>
        <v>0</v>
      </c>
      <c r="I6" s="6">
        <f>Data!N6/100</f>
        <v>0</v>
      </c>
      <c r="J6" s="6">
        <f>Data!O6/100</f>
        <v>0</v>
      </c>
      <c r="K6" s="6">
        <f>Data!P6/100</f>
        <v>-1.7553492600847341E-2</v>
      </c>
    </row>
    <row r="7" spans="1:12" x14ac:dyDescent="0.3">
      <c r="A7">
        <v>1965</v>
      </c>
      <c r="B7" s="6">
        <f>Data!R7/Data!C7-Data!R6/Data!C6</f>
        <v>1.5442965033012013E-2</v>
      </c>
      <c r="C7" s="6">
        <f>(Data!R6/Data!C6)*(1-Data!C6/Data!C7)</f>
        <v>1.1228344159188559E-2</v>
      </c>
      <c r="D7" s="6">
        <f>(Data!H7-Data!H6*Data!S7/Data!S6)/100</f>
        <v>-1.4942858038967942E-2</v>
      </c>
      <c r="E7" s="6">
        <f>(Data!I7-Data!I6)/100</f>
        <v>0</v>
      </c>
      <c r="F7" s="6">
        <f>(Data!J7-Data!J6)/100</f>
        <v>0</v>
      </c>
      <c r="G7" s="6">
        <f>(Data!K7-Data!K6*Data!S7/Data!S6)/100</f>
        <v>0</v>
      </c>
      <c r="H7" s="6">
        <f>Data!M7/100</f>
        <v>0</v>
      </c>
      <c r="I7" s="6">
        <f>Data!N7/100</f>
        <v>0</v>
      </c>
      <c r="J7" s="6">
        <f>Data!O7/100</f>
        <v>0</v>
      </c>
      <c r="K7" s="6">
        <f>Data!P7/100</f>
        <v>-2.3863005744399719E-2</v>
      </c>
    </row>
    <row r="8" spans="1:12" x14ac:dyDescent="0.3">
      <c r="A8">
        <v>1966</v>
      </c>
      <c r="B8" s="6">
        <f>Data!R8/Data!C8-Data!R7/Data!C7</f>
        <v>2.6452935302464509E-3</v>
      </c>
      <c r="C8" s="6">
        <f>(Data!R7/Data!C7)*(1-Data!C7/Data!C8)</f>
        <v>1.2386153010634025E-2</v>
      </c>
      <c r="D8" s="6">
        <f>(Data!H8-Data!H7*Data!S8/Data!S7)/100</f>
        <v>-2.2102401904054717E-2</v>
      </c>
      <c r="E8" s="6">
        <f>(Data!I8-Data!I7)/100</f>
        <v>0</v>
      </c>
      <c r="F8" s="6">
        <f>(Data!J8-Data!J7)/100</f>
        <v>0</v>
      </c>
      <c r="G8" s="6">
        <f>(Data!K8-Data!K7*Data!S8/Data!S7)/100</f>
        <v>0</v>
      </c>
      <c r="H8" s="6">
        <f>Data!M8/100</f>
        <v>0</v>
      </c>
      <c r="I8" s="6">
        <f>Data!N8/100</f>
        <v>0</v>
      </c>
      <c r="J8" s="6">
        <f>Data!O8/100</f>
        <v>0</v>
      </c>
      <c r="K8" s="6">
        <f>Data!P8/100</f>
        <v>-3.2999085668205731E-2</v>
      </c>
    </row>
    <row r="9" spans="1:12" x14ac:dyDescent="0.3">
      <c r="A9">
        <v>1967</v>
      </c>
      <c r="B9" s="6">
        <f>Data!R9/Data!C9-Data!R8/Data!C8</f>
        <v>-1.0982695471824136E-2</v>
      </c>
      <c r="C9" s="6">
        <f>(Data!R8/Data!C8)*(1-Data!C8/Data!C9)</f>
        <v>1.4958639340851907E-2</v>
      </c>
      <c r="D9" s="6">
        <f>(Data!H9-Data!H8*Data!S9/Data!S8)/100</f>
        <v>-8.2249721995822974E-3</v>
      </c>
      <c r="E9" s="6">
        <f>(Data!I9-Data!I8)/100</f>
        <v>0</v>
      </c>
      <c r="F9" s="6">
        <f>(Data!J9-Data!J8)/100</f>
        <v>0</v>
      </c>
      <c r="G9" s="6">
        <f>(Data!K9-Data!K8*Data!S9/Data!S8)/100</f>
        <v>0</v>
      </c>
      <c r="H9" s="6">
        <f>Data!M9/100</f>
        <v>0</v>
      </c>
      <c r="I9" s="6">
        <f>Data!N9/100</f>
        <v>0</v>
      </c>
      <c r="J9" s="6">
        <f>Data!O9/100</f>
        <v>0</v>
      </c>
      <c r="K9" s="6">
        <f>Data!P9/100</f>
        <v>-2.9753265167897294E-2</v>
      </c>
    </row>
    <row r="10" spans="1:12" x14ac:dyDescent="0.3">
      <c r="A10">
        <v>1968</v>
      </c>
      <c r="B10" s="6">
        <f>Data!R10/Data!C10-Data!R9/Data!C9</f>
        <v>-6.9376786284690989E-3</v>
      </c>
      <c r="C10" s="6">
        <f>(Data!R9/Data!C9)*(1-Data!C9/Data!C10)</f>
        <v>1.4227710025643308E-2</v>
      </c>
      <c r="D10" s="6">
        <f>(Data!H10-Data!H9*Data!S10/Data!S9)/100</f>
        <v>1.28719029580391E-2</v>
      </c>
      <c r="E10" s="6">
        <f>(Data!I10-Data!I9)/100</f>
        <v>0</v>
      </c>
      <c r="F10" s="6">
        <f>(Data!J10-Data!J9)/100</f>
        <v>0</v>
      </c>
      <c r="G10" s="6">
        <f>(Data!K10-Data!K9*Data!S10/Data!S9)/100</f>
        <v>0</v>
      </c>
      <c r="H10" s="6">
        <f>Data!M10/100</f>
        <v>0</v>
      </c>
      <c r="I10" s="6">
        <f>Data!N10/100</f>
        <v>0</v>
      </c>
      <c r="J10" s="6">
        <f>Data!O10/100</f>
        <v>0</v>
      </c>
      <c r="K10" s="6">
        <f>Data!P10/100</f>
        <v>-4.316545224211777E-2</v>
      </c>
    </row>
    <row r="11" spans="1:12" x14ac:dyDescent="0.3">
      <c r="A11">
        <v>1969</v>
      </c>
      <c r="B11" s="6">
        <f>Data!R11/Data!C11-Data!R10/Data!C10</f>
        <v>2.1331080700744964E-3</v>
      </c>
      <c r="C11" s="6">
        <f>(Data!R10/Data!C10)*(1-Data!C10/Data!C11)</f>
        <v>8.687246873786433E-3</v>
      </c>
      <c r="D11" s="6">
        <f>(Data!H11-Data!H10*Data!S11/Data!S10)/100</f>
        <v>8.1980677055634027E-3</v>
      </c>
      <c r="E11" s="6">
        <f>(Data!I11-Data!I10)/100</f>
        <v>0</v>
      </c>
      <c r="F11" s="6">
        <f>(Data!J11-Data!J10)/100</f>
        <v>0</v>
      </c>
      <c r="G11" s="6">
        <f>(Data!K11-Data!K10*Data!S11/Data!S10)/100</f>
        <v>0</v>
      </c>
      <c r="H11" s="6">
        <f>Data!M11/100</f>
        <v>0</v>
      </c>
      <c r="I11" s="6">
        <f>Data!N11/100</f>
        <v>0</v>
      </c>
      <c r="J11" s="6">
        <f>Data!O11/100</f>
        <v>0</v>
      </c>
      <c r="K11" s="6">
        <f>Data!P11/100</f>
        <v>-3.0028304311694259E-2</v>
      </c>
    </row>
    <row r="12" spans="1:12" x14ac:dyDescent="0.3">
      <c r="A12">
        <v>1970</v>
      </c>
      <c r="B12" s="6">
        <f>Data!R12/Data!C12-Data!R11/Data!C11</f>
        <v>2.2743589456113572E-3</v>
      </c>
      <c r="C12" s="6">
        <f>(Data!R11/Data!C11)*(1-Data!C11/Data!C12)</f>
        <v>9.8577383892669602E-3</v>
      </c>
      <c r="D12" s="6">
        <f>(Data!H12-Data!H11*Data!S12/Data!S11)/100</f>
        <v>7.2345745333552994E-2</v>
      </c>
      <c r="E12" s="6">
        <f>(Data!I12-Data!I11)/100</f>
        <v>0</v>
      </c>
      <c r="F12" s="6">
        <f>(Data!J12-Data!J11)/100</f>
        <v>0</v>
      </c>
      <c r="G12" s="6">
        <f>(Data!K12-Data!K11*Data!S12/Data!S11)/100</f>
        <v>0</v>
      </c>
      <c r="H12" s="6">
        <f>Data!M12/100</f>
        <v>0</v>
      </c>
      <c r="I12" s="6">
        <f>Data!N12/100</f>
        <v>0</v>
      </c>
      <c r="J12" s="6">
        <f>Data!O12/100</f>
        <v>0</v>
      </c>
      <c r="K12" s="6">
        <f>Data!P12/100</f>
        <v>-2.8710112345721892E-2</v>
      </c>
    </row>
    <row r="13" spans="1:12" x14ac:dyDescent="0.3">
      <c r="A13">
        <v>1971</v>
      </c>
      <c r="B13" s="6">
        <f>Data!R13/Data!C13-Data!R12/Data!C12</f>
        <v>1.1948956765116744E-2</v>
      </c>
      <c r="C13" s="6">
        <f>(Data!R12/Data!C12)*(1-Data!C12/Data!C13)</f>
        <v>8.396771569241011E-3</v>
      </c>
      <c r="D13" s="6">
        <f>(Data!H13-Data!H12*Data!S13/Data!S12)/100</f>
        <v>1.3423514596357648E-2</v>
      </c>
      <c r="E13" s="6">
        <f>(Data!I13-Data!I12)/100</f>
        <v>0</v>
      </c>
      <c r="F13" s="6">
        <f>(Data!J13-Data!J12)/100</f>
        <v>0</v>
      </c>
      <c r="G13" s="6">
        <f>(Data!K13-Data!K12*Data!S13/Data!S12)/100</f>
        <v>0</v>
      </c>
      <c r="H13" s="6">
        <f>Data!M13/100</f>
        <v>0</v>
      </c>
      <c r="I13" s="6">
        <f>Data!N13/100</f>
        <v>0</v>
      </c>
      <c r="J13" s="6">
        <f>Data!O13/100</f>
        <v>0</v>
      </c>
      <c r="K13" s="6">
        <f>Data!P13/100</f>
        <v>-3.4978115944899336E-2</v>
      </c>
    </row>
    <row r="14" spans="1:12" x14ac:dyDescent="0.3">
      <c r="A14">
        <v>1972</v>
      </c>
      <c r="B14" s="6">
        <f>Data!R14/Data!C14-Data!R13/Data!C13</f>
        <v>-1.0920093194096037E-2</v>
      </c>
      <c r="C14" s="6">
        <f>(Data!R13/Data!C13)*(1-Data!C13/Data!C14)</f>
        <v>2.8569614725196511E-2</v>
      </c>
      <c r="D14" s="6">
        <f>(Data!H14-Data!H13*Data!S14/Data!S13)/100</f>
        <v>1.3080567253192114E-2</v>
      </c>
      <c r="E14" s="6">
        <f>(Data!I14-Data!I13)/100</f>
        <v>0</v>
      </c>
      <c r="F14" s="6">
        <f>(Data!J14-Data!J13)/100</f>
        <v>0</v>
      </c>
      <c r="G14" s="6">
        <f>(Data!K14-Data!K13*Data!S14/Data!S13)/100</f>
        <v>0</v>
      </c>
      <c r="H14" s="6">
        <f>Data!M14/100</f>
        <v>0</v>
      </c>
      <c r="I14" s="6">
        <f>Data!N14/100</f>
        <v>0</v>
      </c>
      <c r="J14" s="6">
        <f>Data!O14/100</f>
        <v>0</v>
      </c>
      <c r="K14" s="6">
        <f>Data!P14/100</f>
        <v>-5.3312783483436821E-2</v>
      </c>
    </row>
    <row r="15" spans="1:12" x14ac:dyDescent="0.3">
      <c r="A15">
        <v>1973</v>
      </c>
      <c r="B15" s="6">
        <f>Data!R15/Data!C15-Data!R14/Data!C14</f>
        <v>-1.2468918075643209E-2</v>
      </c>
      <c r="C15" s="6">
        <f>(Data!R14/Data!C14)*(1-Data!C14/Data!C15)</f>
        <v>3.9945967774915152E-2</v>
      </c>
      <c r="D15" s="6">
        <f>(Data!H15-Data!H14*Data!S15/Data!S14)/100</f>
        <v>-4.127823709427339E-2</v>
      </c>
      <c r="E15" s="6">
        <f>(Data!I15-Data!I14)/100</f>
        <v>0</v>
      </c>
      <c r="F15" s="6">
        <f>(Data!J15-Data!J14)/100</f>
        <v>0</v>
      </c>
      <c r="G15" s="6">
        <f>(Data!K15-Data!K14*Data!S15/Data!S14)/100</f>
        <v>0</v>
      </c>
      <c r="H15" s="6">
        <f>Data!M15/100</f>
        <v>0</v>
      </c>
      <c r="I15" s="6">
        <f>Data!N15/100</f>
        <v>0</v>
      </c>
      <c r="J15" s="6">
        <f>Data!O15/100</f>
        <v>0</v>
      </c>
      <c r="K15" s="6">
        <f>Data!P15/100</f>
        <v>-4.8692008263947484E-2</v>
      </c>
    </row>
    <row r="16" spans="1:12" x14ac:dyDescent="0.3">
      <c r="A16">
        <v>1974</v>
      </c>
      <c r="B16" s="6">
        <f>Data!R16/Data!C16-Data!R15/Data!C15</f>
        <v>-1.8296037009122065E-2</v>
      </c>
      <c r="C16" s="6">
        <f>(Data!R15/Data!C15)*(1-Data!C15/Data!C16)</f>
        <v>4.2088451228890759E-2</v>
      </c>
      <c r="D16" s="6">
        <f>(Data!H16-Data!H15*Data!S16/Data!S15)/100</f>
        <v>-3.8141004919872044E-3</v>
      </c>
      <c r="E16" s="6">
        <f>(Data!I16-Data!I15)/100</f>
        <v>0</v>
      </c>
      <c r="F16" s="6">
        <f>(Data!J16-Data!J15)/100</f>
        <v>0</v>
      </c>
      <c r="G16" s="6">
        <f>(Data!K16-Data!K15*Data!S16/Data!S15)/100</f>
        <v>0</v>
      </c>
      <c r="H16" s="6">
        <f>Data!M16/100</f>
        <v>0</v>
      </c>
      <c r="I16" s="6">
        <f>Data!N16/100</f>
        <v>0</v>
      </c>
      <c r="J16" s="6">
        <f>Data!O16/100</f>
        <v>0</v>
      </c>
      <c r="K16" s="6">
        <f>Data!P16/100</f>
        <v>-3.4784289184701264E-2</v>
      </c>
    </row>
    <row r="17" spans="1:20" x14ac:dyDescent="0.3">
      <c r="A17">
        <v>1975</v>
      </c>
      <c r="B17" s="6">
        <f>Data!R17/Data!C17-Data!R16/Data!C16</f>
        <v>3.0818921062143317E-3</v>
      </c>
      <c r="C17" s="6">
        <f>(Data!R16/Data!C16)*(1-Data!C16/Data!C17)</f>
        <v>1.1050033576482389E-2</v>
      </c>
      <c r="D17" s="6">
        <f>(Data!H17-Data!H16*Data!S17/Data!S16)/100</f>
        <v>-1.069049019257875E-2</v>
      </c>
      <c r="E17" s="6">
        <f>(Data!I17-Data!I16)/100</f>
        <v>0</v>
      </c>
      <c r="F17" s="6">
        <f>(Data!J17-Data!J16)/100</f>
        <v>0</v>
      </c>
      <c r="G17" s="6">
        <f>(Data!K17-Data!K16*Data!S17/Data!S16)/100</f>
        <v>0</v>
      </c>
      <c r="H17" s="6">
        <f>Data!M17/100</f>
        <v>0</v>
      </c>
      <c r="I17" s="6">
        <f>Data!N17/100</f>
        <v>0</v>
      </c>
      <c r="J17" s="6">
        <f>Data!O17/100</f>
        <v>0</v>
      </c>
      <c r="K17" s="6">
        <f>Data!P17/100</f>
        <v>-4.8783770348558936E-2</v>
      </c>
    </row>
    <row r="18" spans="1:20" x14ac:dyDescent="0.3">
      <c r="A18">
        <v>1976</v>
      </c>
      <c r="B18" s="6">
        <f>Data!R18/Data!C18-Data!R17/Data!C17</f>
        <v>2.5138100341346795E-2</v>
      </c>
      <c r="C18" s="6">
        <f>(Data!R17/Data!C17)*(1-Data!C17/Data!C18)</f>
        <v>1.0825095005023036E-2</v>
      </c>
      <c r="D18" s="6">
        <f>(Data!H18-Data!H17*Data!S18/Data!S17)/100</f>
        <v>5.0131804121662779E-2</v>
      </c>
      <c r="E18" s="6">
        <f>(Data!I18-Data!I17)/100</f>
        <v>0</v>
      </c>
      <c r="F18" s="6">
        <f>(Data!J18-Data!J17)/100</f>
        <v>0</v>
      </c>
      <c r="G18" s="6">
        <f>(Data!K18-Data!K17*Data!S18/Data!S17)/100</f>
        <v>0</v>
      </c>
      <c r="H18" s="6">
        <f>Data!M18/100</f>
        <v>0</v>
      </c>
      <c r="I18" s="6">
        <f>Data!N18/100</f>
        <v>0</v>
      </c>
      <c r="J18" s="6">
        <f>Data!O18/100</f>
        <v>0</v>
      </c>
      <c r="K18" s="6">
        <f>Data!P18/100</f>
        <v>-1.8562570912635648E-2</v>
      </c>
    </row>
    <row r="19" spans="1:20" x14ac:dyDescent="0.3">
      <c r="A19">
        <v>1977</v>
      </c>
      <c r="B19" s="6">
        <f>Data!R19/Data!C19-Data!R18/Data!C18</f>
        <v>6.5644691484071094E-3</v>
      </c>
      <c r="C19" s="6">
        <f>(Data!R18/Data!C18)*(1-Data!C18/Data!C19)</f>
        <v>1.7730602157394897E-2</v>
      </c>
      <c r="D19" s="6">
        <f>(Data!H19-Data!H18*Data!S19/Data!S18)/100</f>
        <v>7.0776335206881674E-2</v>
      </c>
      <c r="E19" s="6">
        <f>(Data!I19-Data!I18)/100</f>
        <v>0</v>
      </c>
      <c r="F19" s="6">
        <f>(Data!J19-Data!J18)/100</f>
        <v>0</v>
      </c>
      <c r="G19" s="6">
        <f>(Data!K19-Data!K18*Data!S19/Data!S18)/100</f>
        <v>0</v>
      </c>
      <c r="H19" s="6">
        <f>Data!M19/100</f>
        <v>0</v>
      </c>
      <c r="I19" s="6">
        <f>Data!N19/100</f>
        <v>0</v>
      </c>
      <c r="J19" s="6">
        <f>Data!O19/100</f>
        <v>0</v>
      </c>
      <c r="K19" s="6">
        <f>Data!P19/100</f>
        <v>-2.6455691921840302E-2</v>
      </c>
    </row>
    <row r="20" spans="1:20" x14ac:dyDescent="0.3">
      <c r="A20">
        <v>1978</v>
      </c>
      <c r="B20" s="6">
        <f>Data!R20/Data!C20-Data!R19/Data!C19</f>
        <v>-4.5668898012992121E-3</v>
      </c>
      <c r="C20" s="6">
        <f>(Data!R19/Data!C19)*(1-Data!C19/Data!C20)</f>
        <v>1.7239425106211331E-2</v>
      </c>
      <c r="D20" s="6">
        <f>(Data!H20-Data!H19*Data!S20/Data!S19)/100</f>
        <v>5.0634596115000506E-2</v>
      </c>
      <c r="E20" s="6">
        <f>(Data!I20-Data!I19)/100</f>
        <v>0</v>
      </c>
      <c r="F20" s="6">
        <f>(Data!J20-Data!J19)/100</f>
        <v>0</v>
      </c>
      <c r="G20" s="6">
        <f>(Data!K20-Data!K19*Data!S20/Data!S19)/100</f>
        <v>0</v>
      </c>
      <c r="H20" s="6">
        <f>Data!M20/100</f>
        <v>0</v>
      </c>
      <c r="I20" s="6">
        <f>Data!N20/100</f>
        <v>0</v>
      </c>
      <c r="J20" s="6">
        <f>Data!O20/100</f>
        <v>0</v>
      </c>
      <c r="K20" s="6">
        <f>Data!P20/100</f>
        <v>-1.8476221306357541E-2</v>
      </c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3">
      <c r="A21">
        <v>1979</v>
      </c>
      <c r="B21" s="6">
        <f>Data!R21/Data!C21-Data!R20/Data!C20</f>
        <v>-8.4069737417947904E-3</v>
      </c>
      <c r="C21" s="6">
        <f>(Data!R20/Data!C20)*(1-Data!C20/Data!C21)</f>
        <v>1.9547645507674408E-2</v>
      </c>
      <c r="D21" s="6">
        <f>(Data!H21-Data!H20*Data!S21/Data!S20)/100</f>
        <v>1.9939938036467736E-2</v>
      </c>
      <c r="E21" s="6">
        <f>(Data!I21-Data!I20)/100</f>
        <v>0</v>
      </c>
      <c r="F21" s="6">
        <f>(Data!J21-Data!J20)/100</f>
        <v>0</v>
      </c>
      <c r="G21" s="6">
        <f>(Data!K21-Data!K20*Data!S21/Data!S20)/100</f>
        <v>0</v>
      </c>
      <c r="H21" s="6">
        <f>Data!M21/100</f>
        <v>0</v>
      </c>
      <c r="I21" s="6">
        <f>Data!N21/100</f>
        <v>0</v>
      </c>
      <c r="J21" s="6">
        <f>Data!O21/100</f>
        <v>0</v>
      </c>
      <c r="K21" s="6">
        <f>Data!P21/100</f>
        <v>-1.8073310691922084E-2</v>
      </c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3">
      <c r="A22">
        <v>1980</v>
      </c>
      <c r="B22" s="6">
        <f>Data!R22/Data!C22-Data!R21/Data!C21</f>
        <v>2.6746131609871049E-3</v>
      </c>
      <c r="C22" s="6">
        <f>(Data!R21/Data!C21)*(1-Data!C21/Data!C22)</f>
        <v>2.9046630311757023E-2</v>
      </c>
      <c r="D22" s="6">
        <f>(Data!H22-Data!H21*Data!S22/Data!S21)/100</f>
        <v>2.5409259199843815E-2</v>
      </c>
      <c r="E22" s="6">
        <f>(Data!I22-Data!I21)/100</f>
        <v>0</v>
      </c>
      <c r="F22" s="6">
        <f>(Data!J22-Data!J21)/100</f>
        <v>0</v>
      </c>
      <c r="G22" s="6">
        <f>(Data!K22-Data!K21*Data!S22/Data!S21)/100</f>
        <v>0</v>
      </c>
      <c r="H22" s="6">
        <f>Data!M22/100</f>
        <v>0</v>
      </c>
      <c r="I22" s="6">
        <f>Data!N22/100</f>
        <v>0</v>
      </c>
      <c r="J22" s="6">
        <f>Data!O22/100</f>
        <v>0</v>
      </c>
      <c r="K22" s="6">
        <f>Data!P22/100</f>
        <v>-1.4783407762505101E-2</v>
      </c>
      <c r="L22" s="5"/>
      <c r="M22" s="5"/>
      <c r="N22" s="5"/>
      <c r="O22" s="5"/>
      <c r="P22" s="5"/>
      <c r="Q22" s="5"/>
      <c r="R22" s="5"/>
      <c r="S22" s="5"/>
      <c r="T22" s="5"/>
    </row>
    <row r="23" spans="1:20" x14ac:dyDescent="0.3">
      <c r="A23">
        <v>1981</v>
      </c>
      <c r="B23" s="6">
        <f>Data!R23/Data!C23-Data!R22/Data!C22</f>
        <v>-7.2104911576060249E-3</v>
      </c>
      <c r="C23" s="6">
        <f>(Data!R22/Data!C22)*(1-Data!C22/Data!C23)</f>
        <v>2.3053379288997419E-2</v>
      </c>
      <c r="D23" s="6">
        <f>(Data!H23-Data!H22*Data!S23/Data!S22)/100</f>
        <v>1.7226602473555844E-2</v>
      </c>
      <c r="E23" s="6">
        <f>(Data!I23-Data!I22)/100</f>
        <v>0</v>
      </c>
      <c r="F23" s="6">
        <f>(Data!J23-Data!J22)/100</f>
        <v>0</v>
      </c>
      <c r="G23" s="6">
        <f>(Data!K23-Data!K22*Data!S23/Data!S22)/100</f>
        <v>0</v>
      </c>
      <c r="H23" s="6">
        <f>Data!M23/100</f>
        <v>0</v>
      </c>
      <c r="I23" s="6">
        <f>Data!N23/100</f>
        <v>0</v>
      </c>
      <c r="J23" s="6">
        <f>Data!O23/100</f>
        <v>0</v>
      </c>
      <c r="K23" s="6">
        <f>Data!P23/100</f>
        <v>-1.5472969961703813E-2</v>
      </c>
      <c r="L23" s="5"/>
      <c r="M23" s="5"/>
      <c r="N23" s="5"/>
      <c r="O23" s="5"/>
      <c r="P23" s="5"/>
      <c r="Q23" s="5"/>
      <c r="R23" s="5"/>
      <c r="S23" s="5"/>
      <c r="T23" s="5"/>
    </row>
    <row r="24" spans="1:20" x14ac:dyDescent="0.3">
      <c r="A24">
        <v>1982</v>
      </c>
      <c r="B24" s="6">
        <f>Data!R24/Data!C24-Data!R23/Data!C23</f>
        <v>5.3903720262389904E-2</v>
      </c>
      <c r="C24" s="6">
        <f>(Data!R23/Data!C23)*(1-Data!C23/Data!C24)</f>
        <v>6.428438210380899E-2</v>
      </c>
      <c r="D24" s="6">
        <f>(Data!H24-Data!H23*Data!S24/Data!S23)/100</f>
        <v>0.37215701394066725</v>
      </c>
      <c r="E24" s="6">
        <f>(Data!I24-Data!I23)/100</f>
        <v>0</v>
      </c>
      <c r="F24" s="6">
        <f>(Data!J24-Data!J23)/100</f>
        <v>0</v>
      </c>
      <c r="G24" s="6">
        <f>(Data!K24-Data!K23*Data!S24/Data!S23)/100</f>
        <v>0</v>
      </c>
      <c r="H24" s="6">
        <f>Data!M24/100</f>
        <v>0</v>
      </c>
      <c r="I24" s="6">
        <f>Data!N24/100</f>
        <v>0</v>
      </c>
      <c r="J24" s="6">
        <f>Data!O24/100</f>
        <v>0</v>
      </c>
      <c r="K24" s="6">
        <f>Data!P24/100</f>
        <v>6.6591313862867693E-2</v>
      </c>
      <c r="L24" s="5"/>
      <c r="M24" s="5"/>
      <c r="N24" s="5"/>
      <c r="O24" s="5"/>
      <c r="P24" s="5"/>
      <c r="Q24" s="5"/>
      <c r="R24" s="5"/>
      <c r="S24" s="5"/>
      <c r="T24" s="5"/>
    </row>
    <row r="25" spans="1:20" x14ac:dyDescent="0.3">
      <c r="A25">
        <v>1983</v>
      </c>
      <c r="B25" s="6">
        <f>Data!R25/Data!C25-Data!R24/Data!C24</f>
        <v>-2.5271879609267633E-2</v>
      </c>
      <c r="C25" s="6">
        <f>(Data!R24/Data!C24)*(1-Data!C24/Data!C25)</f>
        <v>0.11489641384017701</v>
      </c>
      <c r="D25" s="6">
        <f>(Data!H25-Data!H24*Data!S25/Data!S24)/100</f>
        <v>0.56105416798049557</v>
      </c>
      <c r="E25" s="6">
        <f>(Data!I25-Data!I24)/100</f>
        <v>0</v>
      </c>
      <c r="F25" s="6">
        <f>(Data!J25-Data!J24)/100</f>
        <v>0</v>
      </c>
      <c r="G25" s="6">
        <f>(Data!K25-Data!K24*Data!S25/Data!S24)/100</f>
        <v>0</v>
      </c>
      <c r="H25" s="6">
        <f>Data!M25/100</f>
        <v>0</v>
      </c>
      <c r="I25" s="6">
        <f>Data!N25/100</f>
        <v>0</v>
      </c>
      <c r="J25" s="6">
        <f>Data!O25/100</f>
        <v>0</v>
      </c>
      <c r="K25" s="6">
        <f>Data!P25/100</f>
        <v>0.10492705326673095</v>
      </c>
      <c r="L25" s="5"/>
      <c r="M25" s="5"/>
      <c r="N25" s="5"/>
      <c r="O25" s="5"/>
      <c r="P25" s="5"/>
      <c r="Q25" s="5"/>
      <c r="R25" s="5"/>
      <c r="S25" s="5"/>
      <c r="T25" s="5"/>
    </row>
    <row r="26" spans="1:20" x14ac:dyDescent="0.3">
      <c r="A26">
        <v>1984</v>
      </c>
      <c r="B26" s="6">
        <f>Data!R26/Data!C26-Data!R25/Data!C25</f>
        <v>1.0830254357315383E-2</v>
      </c>
      <c r="C26" s="6">
        <f>(Data!R25/Data!C25)*(1-Data!C25/Data!C26)</f>
        <v>0.12479642756240236</v>
      </c>
      <c r="D26" s="6">
        <f>(Data!H26-Data!H25*Data!S26/Data!S25)/100</f>
        <v>-0.81735585399718569</v>
      </c>
      <c r="E26" s="6">
        <f>(Data!I26-Data!I25)/100</f>
        <v>0</v>
      </c>
      <c r="F26" s="6">
        <f>(Data!J26-Data!J25)/100</f>
        <v>0</v>
      </c>
      <c r="G26" s="6">
        <f>(Data!K26-Data!K25*Data!S26/Data!S25)/100</f>
        <v>0</v>
      </c>
      <c r="H26" s="6">
        <f>Data!M26/100</f>
        <v>0</v>
      </c>
      <c r="I26" s="6">
        <f>Data!N26/100</f>
        <v>0</v>
      </c>
      <c r="J26" s="6">
        <f>Data!O26/100</f>
        <v>0</v>
      </c>
      <c r="K26" s="6">
        <f>Data!P26/100</f>
        <v>7.9409174709792352E-3</v>
      </c>
      <c r="L26" s="5"/>
      <c r="M26" s="5"/>
      <c r="N26" s="5"/>
      <c r="O26" s="5"/>
      <c r="P26" s="5"/>
      <c r="Q26" s="5"/>
      <c r="R26" s="5"/>
      <c r="S26" s="5"/>
      <c r="T26" s="5"/>
    </row>
    <row r="27" spans="1:20" x14ac:dyDescent="0.3">
      <c r="A27">
        <v>1985</v>
      </c>
      <c r="B27" s="6">
        <f>Data!R27/Data!C27-Data!R26/Data!C26</f>
        <v>-7.383981693533935E-2</v>
      </c>
      <c r="C27" s="6">
        <f>(Data!R26/Data!C26)*(1-Data!C26/Data!C27)</f>
        <v>0.14284949790458731</v>
      </c>
      <c r="D27" s="6">
        <f>(Data!H27-Data!H26*Data!S27/Data!S26)/100</f>
        <v>0.11280150561815062</v>
      </c>
      <c r="E27" s="6">
        <f>(Data!I27-Data!I26)/100</f>
        <v>0</v>
      </c>
      <c r="F27" s="6">
        <f>(Data!J27-Data!J26)/100</f>
        <v>0</v>
      </c>
      <c r="G27" s="6">
        <f>(Data!K27-Data!K26*Data!S27/Data!S26)/100</f>
        <v>0</v>
      </c>
      <c r="H27" s="6">
        <f>Data!M27/100</f>
        <v>0</v>
      </c>
      <c r="I27" s="6">
        <f>Data!N27/100</f>
        <v>0</v>
      </c>
      <c r="J27" s="6">
        <f>Data!O27/100</f>
        <v>0</v>
      </c>
      <c r="K27" s="6">
        <f>Data!P27/100</f>
        <v>2.9564967048248555E-2</v>
      </c>
      <c r="L27" s="5"/>
      <c r="M27" s="5"/>
      <c r="N27" s="5"/>
      <c r="O27" s="5"/>
      <c r="P27" s="5"/>
      <c r="Q27" s="5"/>
      <c r="R27" s="5"/>
      <c r="S27" s="5"/>
      <c r="T27" s="5"/>
    </row>
    <row r="28" spans="1:20" x14ac:dyDescent="0.3">
      <c r="A28">
        <v>1986</v>
      </c>
      <c r="B28" s="6">
        <f>Data!R28/Data!C28-Data!R27/Data!C27</f>
        <v>-2.7128176133630201E-2</v>
      </c>
      <c r="C28" s="6">
        <f>(Data!R27/Data!C27)*(1-Data!C27/Data!C28)</f>
        <v>4.7631349457228085E-2</v>
      </c>
      <c r="D28" s="6">
        <f>(Data!H28-Data!H27*Data!S28/Data!S27)/100</f>
        <v>-0.27640585460529082</v>
      </c>
      <c r="E28" s="6">
        <f>(Data!I28-Data!I27)/100</f>
        <v>0</v>
      </c>
      <c r="F28" s="6">
        <f>(Data!J28-Data!J27)/100</f>
        <v>0</v>
      </c>
      <c r="G28" s="6">
        <f>(Data!K28-Data!K27*Data!S28/Data!S27)/100</f>
        <v>0</v>
      </c>
      <c r="H28" s="6">
        <f>Data!M28/100</f>
        <v>0</v>
      </c>
      <c r="I28" s="6">
        <f>Data!N28/100</f>
        <v>0</v>
      </c>
      <c r="J28" s="6">
        <f>Data!O28/100</f>
        <v>0</v>
      </c>
      <c r="K28" s="6">
        <f>Data!P28/100</f>
        <v>4.7685253198350645E-2</v>
      </c>
      <c r="L28" s="5"/>
      <c r="M28" s="5"/>
      <c r="N28" s="5"/>
      <c r="O28" s="5"/>
      <c r="P28" s="5"/>
      <c r="Q28" s="5"/>
      <c r="R28" s="5"/>
      <c r="S28" s="5"/>
      <c r="T28" s="5"/>
    </row>
    <row r="29" spans="1:20" ht="16.8" customHeight="1" x14ac:dyDescent="0.3">
      <c r="A29">
        <v>1987</v>
      </c>
      <c r="B29" s="6">
        <f>Data!R29/Data!C29-Data!R28/Data!C28</f>
        <v>8.466527037467371E-3</v>
      </c>
      <c r="C29" s="6">
        <f>(Data!R28/Data!C28)*(1-Data!C28/Data!C29)</f>
        <v>4.9247937060152387E-3</v>
      </c>
      <c r="D29" s="6">
        <f>(Data!H29-Data!H28*Data!S29/Data!S28)/100</f>
        <v>7.6022784719754946E-2</v>
      </c>
      <c r="E29" s="6">
        <f>(Data!I29-Data!I28)/100</f>
        <v>0</v>
      </c>
      <c r="F29" s="6">
        <f>(Data!J29-Data!J28)/100</f>
        <v>0</v>
      </c>
      <c r="G29" s="6">
        <f>(Data!K29-Data!K28*Data!S29/Data!S28)/100</f>
        <v>0</v>
      </c>
      <c r="H29" s="6">
        <f>Data!M29/100</f>
        <v>0</v>
      </c>
      <c r="I29" s="6">
        <f>Data!N29/100</f>
        <v>0</v>
      </c>
      <c r="J29" s="6">
        <f>Data!O29/100</f>
        <v>0</v>
      </c>
      <c r="K29" s="6">
        <f>Data!P29/100</f>
        <v>-4.1170450300595449E-3</v>
      </c>
      <c r="L29" s="5"/>
      <c r="M29" s="5"/>
      <c r="N29" s="5"/>
      <c r="O29" s="5"/>
      <c r="P29" s="5"/>
      <c r="Q29" s="5"/>
      <c r="R29" s="5"/>
      <c r="S29" s="5"/>
      <c r="T29" s="5"/>
    </row>
    <row r="30" spans="1:20" x14ac:dyDescent="0.3">
      <c r="A30">
        <v>1988</v>
      </c>
      <c r="B30" s="6">
        <f>Data!R30/Data!C30-Data!R29/Data!C29</f>
        <v>1.2632919305894164E-2</v>
      </c>
      <c r="C30" s="6">
        <f>(Data!R29/Data!C29)*(1-Data!C29/Data!C30)</f>
        <v>3.474006732456333E-3</v>
      </c>
      <c r="D30" s="6">
        <f>(Data!H30-Data!H29*Data!S30/Data!S29)/100</f>
        <v>-9.6515600399459625E-2</v>
      </c>
      <c r="E30" s="6">
        <f>(Data!I30-Data!I29)/100</f>
        <v>0</v>
      </c>
      <c r="F30" s="6">
        <f>(Data!J30-Data!J29)/100</f>
        <v>0</v>
      </c>
      <c r="G30" s="6">
        <f>(Data!K30-Data!K29*Data!S30/Data!S29)/100</f>
        <v>0</v>
      </c>
      <c r="H30" s="6">
        <f>Data!M30/100</f>
        <v>0</v>
      </c>
      <c r="I30" s="6">
        <f>Data!N30/100</f>
        <v>0</v>
      </c>
      <c r="J30" s="6">
        <f>Data!O30/100</f>
        <v>0</v>
      </c>
      <c r="K30" s="6">
        <f>Data!P30/100</f>
        <v>-1.1931771783358015E-2</v>
      </c>
      <c r="L30" s="5"/>
      <c r="M30" s="5"/>
      <c r="N30" s="5"/>
      <c r="O30" s="5"/>
      <c r="P30" s="5"/>
      <c r="Q30" s="5"/>
      <c r="R30" s="5"/>
      <c r="S30" s="5"/>
      <c r="T30" s="5"/>
    </row>
    <row r="31" spans="1:20" x14ac:dyDescent="0.3">
      <c r="A31">
        <v>1989</v>
      </c>
      <c r="B31" s="6">
        <f>Data!R31/Data!C31-Data!R30/Data!C30</f>
        <v>1.0231020441185679E-4</v>
      </c>
      <c r="C31" s="6">
        <f>(Data!R30/Data!C30)*(1-Data!C30/Data!C31)</f>
        <v>9.5427977205920743E-3</v>
      </c>
      <c r="D31" s="6">
        <f>(Data!H31-Data!H30*Data!S31/Data!S30)/100</f>
        <v>-0.20809841121770276</v>
      </c>
      <c r="E31" s="6">
        <f>(Data!I31-Data!I30)/100</f>
        <v>0</v>
      </c>
      <c r="F31" s="6">
        <f>(Data!J31-Data!J30)/100</f>
        <v>0</v>
      </c>
      <c r="G31" s="6">
        <f>(Data!K31-Data!K30*Data!S31/Data!S30)/100</f>
        <v>0</v>
      </c>
      <c r="H31" s="6">
        <f>Data!M31/100</f>
        <v>0</v>
      </c>
      <c r="I31" s="6">
        <f>Data!N31/100</f>
        <v>0</v>
      </c>
      <c r="J31" s="6">
        <f>Data!O31/100</f>
        <v>0</v>
      </c>
      <c r="K31" s="6">
        <f>Data!P31/100</f>
        <v>-5.0261177205216237E-2</v>
      </c>
      <c r="L31" s="5"/>
      <c r="M31" s="5"/>
      <c r="N31" s="5"/>
      <c r="O31" s="5"/>
      <c r="P31" s="5"/>
      <c r="Q31" s="5"/>
      <c r="R31" s="5"/>
      <c r="S31" s="5"/>
      <c r="T31" s="5"/>
    </row>
    <row r="32" spans="1:20" x14ac:dyDescent="0.3">
      <c r="A32">
        <v>1990</v>
      </c>
      <c r="B32" s="6">
        <f>Data!R32/Data!C32-Data!R31/Data!C31</f>
        <v>5.2200234764636644E-3</v>
      </c>
      <c r="C32" s="6">
        <f>(Data!R31/Data!C31)*(1-Data!C31/Data!C32)</f>
        <v>1.1437394177645712E-2</v>
      </c>
      <c r="D32" s="6">
        <f>(Data!H32-Data!H31*Data!S32/Data!S31)/100</f>
        <v>2.7920465636259452E-3</v>
      </c>
      <c r="E32" s="6">
        <f>(Data!I32-Data!I31)/100</f>
        <v>0</v>
      </c>
      <c r="F32" s="6">
        <f>(Data!J32-Data!J31)/100</f>
        <v>0</v>
      </c>
      <c r="G32" s="6">
        <f>(Data!K32-Data!K31*Data!S32/Data!S31)/100</f>
        <v>0</v>
      </c>
      <c r="H32" s="6">
        <f>Data!M32/100</f>
        <v>0</v>
      </c>
      <c r="I32" s="6">
        <f>Data!N32/100</f>
        <v>0</v>
      </c>
      <c r="J32" s="6">
        <f>Data!O32/100</f>
        <v>0</v>
      </c>
      <c r="K32" s="6">
        <f>Data!P32/100</f>
        <v>-2.963042821698976E-2</v>
      </c>
      <c r="L32" s="5"/>
      <c r="M32" s="5"/>
      <c r="N32" s="5"/>
      <c r="O32" s="5"/>
      <c r="P32" s="5"/>
      <c r="Q32" s="5"/>
      <c r="R32" s="5"/>
      <c r="S32" s="5"/>
      <c r="T32" s="5"/>
    </row>
    <row r="33" spans="1:20" x14ac:dyDescent="0.3">
      <c r="A33">
        <v>1991</v>
      </c>
      <c r="B33" s="6">
        <f>Data!R33/Data!C33-Data!R32/Data!C32</f>
        <v>4.2830542633556096E-3</v>
      </c>
      <c r="C33" s="6">
        <f>(Data!R32/Data!C32)*(1-Data!C32/Data!C33)</f>
        <v>1.3394678796968837E-2</v>
      </c>
      <c r="D33" s="6">
        <f>(Data!H33-Data!H32*Data!S33/Data!S32)/100</f>
        <v>-9.2366163624453324E-2</v>
      </c>
      <c r="E33" s="6">
        <f>(Data!I33-Data!I32)/100</f>
        <v>0</v>
      </c>
      <c r="F33" s="6">
        <f>(Data!J33-Data!J32)/100</f>
        <v>0</v>
      </c>
      <c r="G33" s="6">
        <f>(Data!K33-Data!K32*Data!S33/Data!S32)/100</f>
        <v>0</v>
      </c>
      <c r="H33" s="6">
        <f>Data!M33/100</f>
        <v>0</v>
      </c>
      <c r="I33" s="6">
        <f>Data!N33/100</f>
        <v>0</v>
      </c>
      <c r="J33" s="6">
        <f>Data!O33/100</f>
        <v>0</v>
      </c>
      <c r="K33" s="6">
        <f>Data!P33/100</f>
        <v>-3.0598439111140473E-2</v>
      </c>
      <c r="L33" s="5"/>
      <c r="M33" s="5"/>
      <c r="N33" s="5"/>
      <c r="O33" s="5"/>
      <c r="P33" s="5"/>
      <c r="Q33" s="5"/>
      <c r="R33" s="5"/>
      <c r="S33" s="5"/>
      <c r="T33" s="5"/>
    </row>
    <row r="34" spans="1:20" x14ac:dyDescent="0.3">
      <c r="A34">
        <v>1992</v>
      </c>
      <c r="B34" s="6">
        <f>Data!R34/Data!C34-Data!R33/Data!C33</f>
        <v>6.922039925423118E-3</v>
      </c>
      <c r="C34" s="6">
        <f>(Data!R33/Data!C33)*(1-Data!C33/Data!C34)</f>
        <v>9.655226338779346E-3</v>
      </c>
      <c r="D34" s="6">
        <f>(Data!H34-Data!H33*Data!S34/Data!S33)/100</f>
        <v>1.8369695020760445E-3</v>
      </c>
      <c r="E34" s="6">
        <f>(Data!I34-Data!I33)/100</f>
        <v>0</v>
      </c>
      <c r="F34" s="6">
        <f>(Data!J34-Data!J33)/100</f>
        <v>0</v>
      </c>
      <c r="G34" s="6">
        <f>(Data!K34-Data!K33*Data!S34/Data!S33)/100</f>
        <v>0</v>
      </c>
      <c r="H34" s="6">
        <f>Data!M34/100</f>
        <v>0</v>
      </c>
      <c r="I34" s="6">
        <f>Data!N34/100</f>
        <v>0</v>
      </c>
      <c r="J34" s="6">
        <f>Data!O34/100</f>
        <v>0</v>
      </c>
      <c r="K34" s="6">
        <f>Data!P34/100</f>
        <v>2.2445188155849585E-4</v>
      </c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3">
      <c r="A35">
        <v>1993</v>
      </c>
      <c r="B35" s="6">
        <f>Data!R35/Data!C35-Data!R34/Data!C34</f>
        <v>1.5499308748162202E-2</v>
      </c>
      <c r="C35" s="6">
        <f>(Data!R34/Data!C34)*(1-Data!C34/Data!C35)</f>
        <v>8.0646887344743151E-3</v>
      </c>
      <c r="D35" s="6">
        <f>(Data!H35-Data!H34*Data!S35/Data!S34)/100</f>
        <v>-6.9348816892947692E-3</v>
      </c>
      <c r="E35" s="6">
        <f>(Data!I35-Data!I34)/100</f>
        <v>1.0300213638522621E-2</v>
      </c>
      <c r="F35" s="6">
        <f>(Data!J35-Data!J34)/100</f>
        <v>2.1022982367917584E-2</v>
      </c>
      <c r="G35" s="6">
        <f>(Data!K35-Data!K34*Data!S35/Data!S34)/100</f>
        <v>8.3723854891355781E-2</v>
      </c>
      <c r="H35" s="6">
        <f>Data!M35/100</f>
        <v>0</v>
      </c>
      <c r="I35" s="6">
        <f>Data!N35/100</f>
        <v>0</v>
      </c>
      <c r="J35" s="6">
        <f>Data!O35/100</f>
        <v>0</v>
      </c>
      <c r="K35" s="6">
        <f>Data!P35/100</f>
        <v>-2.2628827612780428E-2</v>
      </c>
    </row>
    <row r="36" spans="1:20" x14ac:dyDescent="0.3">
      <c r="A36">
        <v>1994</v>
      </c>
      <c r="B36" s="6">
        <f>Data!R36/Data!C36-Data!R35/Data!C35</f>
        <v>3.7066428412862312E-3</v>
      </c>
      <c r="C36" s="6">
        <f>(Data!R35/Data!C35)*(1-Data!C35/Data!C36)</f>
        <v>1.1055422168827485E-2</v>
      </c>
      <c r="D36" s="6">
        <f>(Data!H36-Data!H35*Data!S36/Data!S35)/100</f>
        <v>3.3479132316322338E-2</v>
      </c>
      <c r="E36" s="6">
        <f>(Data!I36-Data!I35)/100</f>
        <v>7.3818191367192477E-4</v>
      </c>
      <c r="F36" s="6">
        <f>(Data!J36-Data!J35)/100</f>
        <v>3.2977688702293937E-3</v>
      </c>
      <c r="G36" s="6">
        <f>(Data!K36-Data!K35*Data!S36/Data!S35)/100</f>
        <v>3.9230744148198585E-3</v>
      </c>
      <c r="H36" s="6">
        <f>Data!M36/100</f>
        <v>1.043054387302294E-3</v>
      </c>
      <c r="I36" s="6">
        <f>Data!N36/100</f>
        <v>2.4516015533037006E-4</v>
      </c>
      <c r="J36" s="6">
        <f>Data!O36/100</f>
        <v>-9.3741398757074546E-4</v>
      </c>
      <c r="K36" s="6">
        <f>Data!P36/100</f>
        <v>-2.6739951146686522E-2</v>
      </c>
    </row>
    <row r="37" spans="1:20" x14ac:dyDescent="0.3">
      <c r="A37">
        <v>1995</v>
      </c>
      <c r="B37" s="6">
        <f>Data!R37/Data!C37-Data!R36/Data!C36</f>
        <v>-3.5526225118816257E-3</v>
      </c>
      <c r="C37" s="6">
        <f>(Data!R36/Data!C36)*(1-Data!C36/Data!C37)</f>
        <v>1.4253702050285892E-2</v>
      </c>
      <c r="D37" s="6">
        <f>(Data!H37-Data!H36*Data!S37/Data!S36)/100</f>
        <v>5.7791129870224725E-4</v>
      </c>
      <c r="E37" s="6">
        <f>(Data!I37-Data!I36)/100</f>
        <v>-6.0917995580714865E-4</v>
      </c>
      <c r="F37" s="6">
        <f>(Data!J37-Data!J36)/100</f>
        <v>1.2854539272649922E-3</v>
      </c>
      <c r="G37" s="6">
        <f>(Data!K37-Data!K36*Data!S37/Data!S36)/100</f>
        <v>-6.4513560025199364E-4</v>
      </c>
      <c r="H37" s="6">
        <f>Data!M37/100</f>
        <v>7.3658981698421092E-4</v>
      </c>
      <c r="I37" s="6">
        <f>Data!N37/100</f>
        <v>8.1551721127508692E-4</v>
      </c>
      <c r="J37" s="6">
        <f>Data!O37/100</f>
        <v>-1.0864909423705695E-3</v>
      </c>
      <c r="K37" s="6">
        <f>Data!P37/100</f>
        <v>-1.3406163128762184E-2</v>
      </c>
    </row>
    <row r="38" spans="1:20" x14ac:dyDescent="0.3">
      <c r="A38">
        <v>1996</v>
      </c>
      <c r="B38" s="6">
        <f>Data!R38/Data!C38-Data!R37/Data!C37</f>
        <v>9.245964246791083E-3</v>
      </c>
      <c r="C38" s="6">
        <f>(Data!R37/Data!C37)*(1-Data!C37/Data!C38)</f>
        <v>1.3602668820668427E-2</v>
      </c>
      <c r="D38" s="6">
        <f>(Data!H38-Data!H37*Data!S38/Data!S37)/100</f>
        <v>-6.0933295965541916E-2</v>
      </c>
      <c r="E38" s="6">
        <f>(Data!I38-Data!I37)/100</f>
        <v>-7.6727036635686468E-5</v>
      </c>
      <c r="F38" s="6">
        <f>(Data!J38-Data!J37)/100</f>
        <v>2.7531808992249385E-3</v>
      </c>
      <c r="G38" s="6">
        <f>(Data!K38-Data!K37*Data!S38/Data!S37)/100</f>
        <v>2.3115856879739739E-3</v>
      </c>
      <c r="H38" s="6">
        <f>Data!M38/100</f>
        <v>7.1534528954337142E-4</v>
      </c>
      <c r="I38" s="6">
        <f>Data!N38/100</f>
        <v>5.6677190185985401E-3</v>
      </c>
      <c r="J38" s="6">
        <f>Data!O38/100</f>
        <v>-1.0709869070757636E-3</v>
      </c>
      <c r="K38" s="6">
        <f>Data!P38/100</f>
        <v>-1.1784478430916113E-2</v>
      </c>
    </row>
    <row r="39" spans="1:20" x14ac:dyDescent="0.3">
      <c r="A39">
        <v>1997</v>
      </c>
      <c r="B39" s="6">
        <f>Data!R39/Data!C39-Data!R38/Data!C38</f>
        <v>8.0382323901786873E-3</v>
      </c>
      <c r="C39" s="6">
        <f>(Data!R38/Data!C38)*(1-Data!C38/Data!C39)</f>
        <v>1.0412925039463032E-2</v>
      </c>
      <c r="D39" s="6">
        <f>(Data!H39-Data!H38*Data!S39/Data!S38)/100</f>
        <v>-5.3712591357132453E-2</v>
      </c>
      <c r="E39" s="6">
        <f>(Data!I39-Data!I38)/100</f>
        <v>-3.7805907902650927E-4</v>
      </c>
      <c r="F39" s="6">
        <f>(Data!J39-Data!J38)/100</f>
        <v>5.2335311391018104E-4</v>
      </c>
      <c r="G39" s="6">
        <f>(Data!K39-Data!K38*Data!S39/Data!S38)/100</f>
        <v>-2.6901730935006717E-3</v>
      </c>
      <c r="H39" s="6">
        <f>Data!M39/100</f>
        <v>7.0240649240326978E-4</v>
      </c>
      <c r="I39" s="6">
        <f>Data!N39/100</f>
        <v>1.8130799445900624E-3</v>
      </c>
      <c r="J39" s="6">
        <f>Data!O39/100</f>
        <v>-1.3386255645928191E-3</v>
      </c>
      <c r="K39" s="6">
        <f>Data!P39/100</f>
        <v>-1.6878507837301271E-2</v>
      </c>
    </row>
    <row r="40" spans="1:20" x14ac:dyDescent="0.3">
      <c r="A40">
        <v>1998</v>
      </c>
      <c r="B40" s="6">
        <f>Data!R40/Data!C40-Data!R39/Data!C39</f>
        <v>-3.7581701285987007E-2</v>
      </c>
      <c r="C40" s="6">
        <f>(Data!R39/Data!C39)*(1-Data!C39/Data!C40)</f>
        <v>1.2565002886714456E-2</v>
      </c>
      <c r="D40" s="6">
        <f>(Data!H40-Data!H39*Data!S40/Data!S39)/100</f>
        <v>-1.795547074108228E-2</v>
      </c>
      <c r="E40" s="6">
        <f>(Data!I40-Data!I39)/100</f>
        <v>4.7340790058401303E-4</v>
      </c>
      <c r="F40" s="6">
        <f>(Data!J40-Data!J39)/100</f>
        <v>3.5043925911670782E-3</v>
      </c>
      <c r="G40" s="6">
        <f>(Data!K40-Data!K39*Data!S40/Data!S39)/100</f>
        <v>4.6245232562427139E-3</v>
      </c>
      <c r="H40" s="6">
        <f>Data!M40/100</f>
        <v>5.9373742522379373E-5</v>
      </c>
      <c r="I40" s="6">
        <f>Data!N40/100</f>
        <v>1.1895594825275409E-3</v>
      </c>
      <c r="J40" s="6">
        <f>Data!O40/100</f>
        <v>-1.3826815131788212E-3</v>
      </c>
      <c r="K40" s="6">
        <f>Data!P40/100</f>
        <v>-1.2394580253484168E-2</v>
      </c>
    </row>
    <row r="41" spans="1:20" x14ac:dyDescent="0.3">
      <c r="A41">
        <v>1999</v>
      </c>
      <c r="B41" s="6">
        <f>Data!R41/Data!C41-Data!R40/Data!C40</f>
        <v>4.8501254852406639E-4</v>
      </c>
      <c r="C41" s="6">
        <f>(Data!R40/Data!C40)*(1-Data!C40/Data!C41)</f>
        <v>2.1059324423007399E-3</v>
      </c>
      <c r="D41" s="6">
        <f>(Data!H41-Data!H40*Data!S41/Data!S40)/100</f>
        <v>-2.1544445673282269E-2</v>
      </c>
      <c r="E41" s="6">
        <f>(Data!I41-Data!I40)/100</f>
        <v>2.1811501205363372E-3</v>
      </c>
      <c r="F41" s="6">
        <f>(Data!J41-Data!J40)/100</f>
        <v>7.7054131849194005E-3</v>
      </c>
      <c r="G41" s="6">
        <f>(Data!K41-Data!K40*Data!S41/Data!S40)/100</f>
        <v>1.3739029997067718E-2</v>
      </c>
      <c r="H41" s="6">
        <f>Data!M41/100</f>
        <v>9.5713792593896661E-4</v>
      </c>
      <c r="I41" s="6">
        <f>Data!N41/100</f>
        <v>5.327384299954779E-3</v>
      </c>
      <c r="J41" s="6">
        <f>Data!O41/100</f>
        <v>-1.3766824328362499E-4</v>
      </c>
      <c r="K41" s="6">
        <f>Data!P41/100</f>
        <v>1.3960193740434045E-4</v>
      </c>
    </row>
    <row r="42" spans="1:20" x14ac:dyDescent="0.3">
      <c r="A42">
        <v>2000</v>
      </c>
      <c r="B42" s="6">
        <f>Data!R42/Data!C42-Data!R41/Data!C41</f>
        <v>2.5174616545993456E-3</v>
      </c>
      <c r="C42" s="6">
        <f>(Data!R41/Data!C41)*(1-Data!C41/Data!C42)</f>
        <v>5.5584516407398534E-3</v>
      </c>
      <c r="D42" s="6">
        <f>(Data!H42-Data!H41*Data!S42/Data!S41)/100</f>
        <v>-4.0028607067260753E-2</v>
      </c>
      <c r="E42" s="6">
        <f>(Data!I42-Data!I41)/100</f>
        <v>1.9729147579064564E-3</v>
      </c>
      <c r="F42" s="6">
        <f>(Data!J42-Data!J41)/100</f>
        <v>8.6716773483784763E-3</v>
      </c>
      <c r="G42" s="6">
        <f>(Data!K42-Data!K41*Data!S42/Data!S41)/100</f>
        <v>1.2529393144632639E-2</v>
      </c>
      <c r="H42" s="6">
        <f>Data!M42/100</f>
        <v>6.947095014886083E-4</v>
      </c>
      <c r="I42" s="6">
        <f>Data!N42/100</f>
        <v>3.5245718175240387E-3</v>
      </c>
      <c r="J42" s="6">
        <f>Data!O42/100</f>
        <v>-9.8084708236050077E-4</v>
      </c>
      <c r="K42" s="6">
        <f>Data!P42/100</f>
        <v>-9.7550824589809314E-3</v>
      </c>
    </row>
    <row r="43" spans="1:20" x14ac:dyDescent="0.3">
      <c r="A43">
        <v>2001</v>
      </c>
      <c r="B43" s="6">
        <f>Data!R43/Data!C43-Data!R42/Data!C42</f>
        <v>3.7897721872929141E-3</v>
      </c>
      <c r="C43" s="6">
        <f>(Data!R42/Data!C42)*(1-Data!C42/Data!C43)</f>
        <v>2.7355646600070436E-3</v>
      </c>
      <c r="D43" s="6">
        <f>(Data!H43-Data!H42*Data!S43/Data!S42)/100</f>
        <v>-1.7532923945995336E-2</v>
      </c>
      <c r="E43" s="6">
        <f>(Data!I43-Data!I42)/100</f>
        <v>4.8847083193102117E-3</v>
      </c>
      <c r="F43" s="6">
        <f>(Data!J43-Data!J42)/100</f>
        <v>1.7529876457055726E-2</v>
      </c>
      <c r="G43" s="6">
        <f>(Data!K43-Data!K42*Data!S43/Data!S42)/100</f>
        <v>3.104409099317957E-2</v>
      </c>
      <c r="H43" s="6">
        <f>Data!M43/100</f>
        <v>1.1286428382492951E-3</v>
      </c>
      <c r="I43" s="6">
        <f>Data!N43/100</f>
        <v>3.9734912547582293E-3</v>
      </c>
      <c r="J43" s="6">
        <f>Data!O43/100</f>
        <v>-8.0749557984499893E-4</v>
      </c>
      <c r="K43" s="6">
        <f>Data!P43/100</f>
        <v>-9.0594591027668512E-3</v>
      </c>
    </row>
    <row r="44" spans="1:20" x14ac:dyDescent="0.3">
      <c r="A44">
        <v>2002</v>
      </c>
      <c r="B44" s="6">
        <f>Data!R44/Data!C44-Data!R43/Data!C43</f>
        <v>-8.9100929012408958E-4</v>
      </c>
      <c r="C44" s="6">
        <f>(Data!R43/Data!C43)*(1-Data!C43/Data!C44)</f>
        <v>4.2257346783622068E-3</v>
      </c>
      <c r="D44" s="6">
        <f>(Data!H44-Data!H43*Data!S44/Data!S43)/100</f>
        <v>-3.5549429553557631E-2</v>
      </c>
      <c r="E44" s="6">
        <f>(Data!I44-Data!I43)/100</f>
        <v>2.5894614354080359E-3</v>
      </c>
      <c r="F44" s="6">
        <f>(Data!J44-Data!J43)/100</f>
        <v>1.9453062519008916E-2</v>
      </c>
      <c r="G44" s="6">
        <f>(Data!K44-Data!K43*Data!S44/Data!S43)/100</f>
        <v>-9.4970773247863242E-3</v>
      </c>
      <c r="H44" s="6">
        <f>Data!M44/100</f>
        <v>1.2103728852462957E-3</v>
      </c>
      <c r="I44" s="6">
        <f>Data!N44/100</f>
        <v>5.4360964805340306E-4</v>
      </c>
      <c r="J44" s="6">
        <f>Data!O44/100</f>
        <v>-1.6078204994246956E-3</v>
      </c>
      <c r="K44" s="6">
        <f>Data!P44/100</f>
        <v>-6.456696756344216E-3</v>
      </c>
    </row>
    <row r="45" spans="1:20" x14ac:dyDescent="0.3">
      <c r="A45">
        <v>2003</v>
      </c>
      <c r="B45" s="6">
        <f>Data!R45/Data!C45-Data!R44/Data!C44</f>
        <v>2.6765594854893104E-3</v>
      </c>
      <c r="C45" s="6">
        <f>(Data!R44/Data!C44)*(1-Data!C44/Data!C45)</f>
        <v>6.911604425003803E-3</v>
      </c>
      <c r="D45" s="6">
        <f>(Data!H45-Data!H44*Data!S45/Data!S44)/100</f>
        <v>6.6080490344603435E-2</v>
      </c>
      <c r="E45" s="6">
        <f>(Data!I45-Data!I44)/100</f>
        <v>1.2486693299797213E-2</v>
      </c>
      <c r="F45" s="6">
        <f>(Data!J45-Data!J44)/100</f>
        <v>1.7769651273444965E-2</v>
      </c>
      <c r="G45" s="6">
        <f>(Data!K45-Data!K44*Data!S45/Data!S44)/100</f>
        <v>-9.9492241965870847E-3</v>
      </c>
      <c r="H45" s="6">
        <f>Data!M45/100</f>
        <v>6.2723710244222538E-4</v>
      </c>
      <c r="I45" s="6">
        <f>Data!N45/100</f>
        <v>-2.5552476402000476E-3</v>
      </c>
      <c r="J45" s="6">
        <f>Data!O45/100</f>
        <v>6.596076160582884E-3</v>
      </c>
      <c r="K45" s="6">
        <f>Data!P45/100</f>
        <v>-8.2679174210744145E-3</v>
      </c>
    </row>
    <row r="46" spans="1:20" x14ac:dyDescent="0.3">
      <c r="A46">
        <v>2004</v>
      </c>
      <c r="B46" s="6">
        <f>Data!R46/Data!C46-Data!R45/Data!C45</f>
        <v>-1.7486166749418885E-3</v>
      </c>
      <c r="C46" s="6">
        <f>(Data!R45/Data!C45)*(1-Data!C45/Data!C46)</f>
        <v>9.3832522479427635E-3</v>
      </c>
      <c r="D46" s="6">
        <f>(Data!H46-Data!H45*Data!S46/Data!S45)/100</f>
        <v>-5.2457831429883299E-2</v>
      </c>
      <c r="E46" s="6">
        <f>(Data!I46-Data!I45)/100</f>
        <v>3.8854131278341073E-3</v>
      </c>
      <c r="F46" s="6">
        <f>(Data!J46-Data!J45)/100</f>
        <v>9.3005714541816373E-2</v>
      </c>
      <c r="G46" s="6">
        <f>(Data!K46-Data!K45*Data!S46/Data!S45)/100</f>
        <v>-8.3085653111014318E-2</v>
      </c>
      <c r="H46" s="6">
        <f>Data!M46/100</f>
        <v>-6.9528533160829889E-4</v>
      </c>
      <c r="I46" s="6">
        <f>Data!N46/100</f>
        <v>-5.5244522726213378E-3</v>
      </c>
      <c r="J46" s="6">
        <f>Data!O46/100</f>
        <v>5.9040037577876648E-3</v>
      </c>
      <c r="K46" s="6">
        <f>Data!P46/100</f>
        <v>-2.6307597729951112E-2</v>
      </c>
    </row>
    <row r="47" spans="1:20" x14ac:dyDescent="0.3">
      <c r="A47">
        <v>2005</v>
      </c>
      <c r="B47" s="6">
        <f>Data!R47/Data!C47-Data!R46/Data!C46</f>
        <v>1.9481197483436866E-2</v>
      </c>
      <c r="C47" s="6">
        <f>(Data!R46/Data!C46)*(1-Data!C46/Data!C47)</f>
        <v>7.9582371249714151E-3</v>
      </c>
      <c r="D47" s="6">
        <f>(Data!H47-Data!H46*Data!S47/Data!S46)/100</f>
        <v>-5.2956708799002994E-2</v>
      </c>
      <c r="E47" s="6">
        <f>(Data!I47-Data!I46)/100</f>
        <v>-1.1111008570509489E-2</v>
      </c>
      <c r="F47" s="6">
        <f>(Data!J47-Data!J46)/100</f>
        <v>4.2606302350912201E-2</v>
      </c>
      <c r="G47" s="6">
        <f>(Data!K47-Data!K46*Data!S47/Data!S46)/100</f>
        <v>-2.6440118285709781E-2</v>
      </c>
      <c r="H47" s="6">
        <f>Data!M47/100</f>
        <v>-8.0168753549158503E-4</v>
      </c>
      <c r="I47" s="6">
        <f>Data!N47/100</f>
        <v>-1.863793139304576E-3</v>
      </c>
      <c r="J47" s="6">
        <f>Data!O47/100</f>
        <v>8.1432223629334475E-3</v>
      </c>
      <c r="K47" s="6">
        <f>Data!P47/100</f>
        <v>-2.8560332738458937E-2</v>
      </c>
    </row>
    <row r="48" spans="1:20" x14ac:dyDescent="0.3">
      <c r="A48">
        <v>2006</v>
      </c>
      <c r="B48" s="6">
        <f>Data!R48/Data!C48-Data!R47/Data!C47</f>
        <v>2.002795167653755E-2</v>
      </c>
      <c r="C48" s="6">
        <f>(Data!R47/Data!C47)*(1-Data!C47/Data!C48)</f>
        <v>1.6424041411330043E-2</v>
      </c>
      <c r="D48" s="6">
        <f>(Data!H48-Data!H47*Data!S48/Data!S47)/100</f>
        <v>-0.18452687818784091</v>
      </c>
      <c r="E48" s="6">
        <f>(Data!I48-Data!I47)/100</f>
        <v>-2.2517455851534508E-2</v>
      </c>
      <c r="F48" s="6">
        <f>(Data!J48-Data!J47)/100</f>
        <v>2.3820423961313217E-2</v>
      </c>
      <c r="G48" s="6">
        <f>(Data!K48-Data!K47*Data!S48/Data!S47)/100</f>
        <v>-1.1065702707719343E-2</v>
      </c>
      <c r="H48" s="6">
        <f>Data!M48/100</f>
        <v>-2.7499408915328716E-3</v>
      </c>
      <c r="I48" s="6">
        <f>Data!N48/100</f>
        <v>-1.6104718122466673E-3</v>
      </c>
      <c r="J48" s="6">
        <f>Data!O48/100</f>
        <v>-3.0745566103683019E-5</v>
      </c>
      <c r="K48" s="6">
        <f>Data!P48/100</f>
        <v>-1.7790153671432406E-2</v>
      </c>
    </row>
    <row r="49" spans="1:11" x14ac:dyDescent="0.3">
      <c r="A49">
        <v>2007</v>
      </c>
      <c r="B49" s="6">
        <f>Data!R49/Data!C49-Data!R48/Data!C48</f>
        <v>4.7113795855170379E-2</v>
      </c>
      <c r="C49" s="6">
        <f>(Data!R48/Data!C48)*(1-Data!C48/Data!C49)</f>
        <v>1.337789869110622E-2</v>
      </c>
      <c r="D49" s="6">
        <f>(Data!H49-Data!H48*Data!S49/Data!S48)/100</f>
        <v>-9.7709600413547759E-2</v>
      </c>
      <c r="E49" s="6">
        <f>(Data!I49-Data!I48)/100</f>
        <v>6.7685541981638148E-2</v>
      </c>
      <c r="F49" s="6">
        <f>(Data!J49-Data!J48)/100</f>
        <v>-7.6095452545664383E-2</v>
      </c>
      <c r="G49" s="6">
        <f>(Data!K49-Data!K48*Data!S49/Data!S48)/100</f>
        <v>-1.265472235654541E-2</v>
      </c>
      <c r="H49" s="6">
        <f>Data!M49/100</f>
        <v>-2.7726845532904953E-4</v>
      </c>
      <c r="I49" s="6">
        <f>Data!N49/100</f>
        <v>-7.4778215557592324E-4</v>
      </c>
      <c r="J49" s="6">
        <f>Data!O49/100</f>
        <v>-2.8583614620653545E-3</v>
      </c>
      <c r="K49" s="6">
        <f>Data!P49/100</f>
        <v>-1.2475143442164511E-2</v>
      </c>
    </row>
    <row r="50" spans="1:11" x14ac:dyDescent="0.3">
      <c r="A50">
        <v>2008</v>
      </c>
      <c r="B50" s="6">
        <f>Data!R50/Data!C50-Data!R49/Data!C49</f>
        <v>1.5220048494419769E-2</v>
      </c>
      <c r="C50" s="6">
        <f>(Data!R49/Data!C49)*(1-Data!C49/Data!C50)</f>
        <v>2.4833387853246337E-2</v>
      </c>
      <c r="D50" s="6">
        <f>(Data!H50-Data!H49*Data!S50/Data!S49)/100</f>
        <v>3.4811647057944126E-3</v>
      </c>
      <c r="E50" s="6">
        <f>(Data!I50-Data!I49)/100</f>
        <v>-6.0558495251725422E-2</v>
      </c>
      <c r="F50" s="6">
        <f>(Data!J50-Data!J49)/100</f>
        <v>7.7162687294986543E-2</v>
      </c>
      <c r="G50" s="6">
        <f>(Data!K50-Data!K49*Data!S50/Data!S49)/100</f>
        <v>8.2284787615564178E-3</v>
      </c>
      <c r="H50" s="6">
        <f>Data!M50/100</f>
        <v>-6.5610435087995319E-3</v>
      </c>
      <c r="I50" s="6">
        <f>Data!N50/100</f>
        <v>-3.6781929239680281E-4</v>
      </c>
      <c r="J50" s="6">
        <f>Data!O50/100</f>
        <v>-7.0641572571640762E-3</v>
      </c>
      <c r="K50" s="6">
        <f>Data!P50/100</f>
        <v>-7.1636276553663147E-3</v>
      </c>
    </row>
    <row r="51" spans="1:11" x14ac:dyDescent="0.3">
      <c r="A51">
        <v>2009</v>
      </c>
      <c r="B51" s="6">
        <f>Data!R51/Data!C51-Data!R50/Data!C50</f>
        <v>5.8202465036903628E-2</v>
      </c>
      <c r="C51" s="6">
        <f>(Data!R50/Data!C50)*(1-Data!C50/Data!C51)</f>
        <v>1.5674013047167208E-3</v>
      </c>
      <c r="D51" s="6">
        <f>(Data!H51-Data!H50*Data!S51/Data!S50)/100</f>
        <v>3.8142659480302223E-3</v>
      </c>
      <c r="E51" s="6">
        <f>(Data!I51-Data!I50)/100</f>
        <v>3.7979059704959066E-2</v>
      </c>
      <c r="F51" s="6">
        <f>(Data!J51-Data!J50)/100</f>
        <v>-1.1339340672020946E-2</v>
      </c>
      <c r="G51" s="6">
        <f>(Data!K51-Data!K50*Data!S51/Data!S50)/100</f>
        <v>-1.778722764782039E-2</v>
      </c>
      <c r="H51" s="6">
        <f>Data!M51/100</f>
        <v>9.8870969092980073E-4</v>
      </c>
      <c r="I51" s="6">
        <f>Data!N51/100</f>
        <v>9.280457351688073E-5</v>
      </c>
      <c r="J51" s="6">
        <f>Data!O51/100</f>
        <v>-6.5619835885470127E-3</v>
      </c>
      <c r="K51" s="6">
        <f>Data!P51/100</f>
        <v>-2.7770565034400283E-3</v>
      </c>
    </row>
    <row r="52" spans="1:11" x14ac:dyDescent="0.3">
      <c r="A52">
        <v>2010</v>
      </c>
      <c r="B52" s="6">
        <f>Data!R52/Data!C52-Data!R51/Data!C51</f>
        <v>-6.6237494339745906E-3</v>
      </c>
      <c r="C52" s="6">
        <f>(Data!R51/Data!C51)*(1-Data!C51/Data!C52)</f>
        <v>2.8450561435142172E-2</v>
      </c>
      <c r="D52" s="6">
        <f>(Data!H52-Data!H51*Data!S52/Data!S51)/100</f>
        <v>7.5988922942245019E-3</v>
      </c>
      <c r="E52" s="6">
        <f>(Data!I52-Data!I51)/100</f>
        <v>6.8932026524743298E-2</v>
      </c>
      <c r="F52" s="6">
        <f>(Data!J52-Data!J51)/100</f>
        <v>-9.3200251200835846E-2</v>
      </c>
      <c r="G52" s="6">
        <f>(Data!K52-Data!K51*Data!S52/Data!S51)/100</f>
        <v>-4.8629087994534056E-4</v>
      </c>
      <c r="H52" s="6">
        <f>Data!M52/100</f>
        <v>-4.4643963427621215E-3</v>
      </c>
      <c r="I52" s="6">
        <f>Data!N52/100</f>
        <v>-4.3226897326936242E-5</v>
      </c>
      <c r="J52" s="6">
        <f>Data!O52/100</f>
        <v>-9.6310858201869437E-3</v>
      </c>
      <c r="K52" s="6">
        <f>Data!P52/100</f>
        <v>-4.7657544218326449E-3</v>
      </c>
    </row>
    <row r="53" spans="1:11" x14ac:dyDescent="0.3">
      <c r="A53">
        <v>2011</v>
      </c>
      <c r="B53" s="6">
        <f>Data!R53/Data!C53-Data!R52/Data!C52</f>
        <v>1.4982868173630398E-2</v>
      </c>
      <c r="C53" s="6">
        <f>(Data!R52/Data!C52)*(1-Data!C52/Data!C53)</f>
        <v>4.0305240172901241E-2</v>
      </c>
      <c r="D53" s="6">
        <f>(Data!H53-Data!H52*Data!S53/Data!S52)/100</f>
        <v>1.5850754325000001E-2</v>
      </c>
      <c r="E53" s="6">
        <f>(Data!I53-Data!I52)/100</f>
        <v>-2.0158036533606899E-2</v>
      </c>
      <c r="F53" s="6">
        <f>(Data!J53-Data!J52)/100</f>
        <v>-1.0834110920695431E-2</v>
      </c>
      <c r="G53" s="6">
        <f>(Data!K53-Data!K52*Data!S53/Data!S52)/100</f>
        <v>-1.6744343451605785E-4</v>
      </c>
      <c r="H53" s="6">
        <f>Data!M53/100</f>
        <v>-2.011354853313314E-2</v>
      </c>
      <c r="I53" s="6">
        <f>Data!N53/100</f>
        <v>-2.8870146925848922E-5</v>
      </c>
      <c r="J53" s="6">
        <f>Data!O53/100</f>
        <v>-7.8872699272328674E-3</v>
      </c>
      <c r="K53" s="6">
        <f>Data!P53/100</f>
        <v>-6.7020344348957504E-3</v>
      </c>
    </row>
    <row r="54" spans="1:11" x14ac:dyDescent="0.3">
      <c r="A54">
        <v>2012</v>
      </c>
      <c r="B54" s="6">
        <f>Data!R54/Data!C54-Data!R53/Data!C53</f>
        <v>8.7920145281997208E-3</v>
      </c>
      <c r="C54" s="6">
        <f>(Data!R53/Data!C53)*(1-Data!C53/Data!C54)</f>
        <v>2.8089381693890837E-2</v>
      </c>
      <c r="D54" s="6">
        <f>(Data!H54-Data!H53*Data!S54/Data!S53)/100</f>
        <v>1.7362447587561239E-2</v>
      </c>
      <c r="E54" s="6">
        <f>(Data!I54-Data!I53)/100</f>
        <v>-9.944135139118248E-3</v>
      </c>
      <c r="F54" s="6">
        <f>(Data!J54-Data!J53)/100</f>
        <v>-2.8390162524721808E-2</v>
      </c>
      <c r="G54" s="6">
        <f>(Data!K54-Data!K53*Data!S54/Data!S53)/100</f>
        <v>-1.4017579669431472E-4</v>
      </c>
      <c r="H54" s="6">
        <f>Data!M54/100</f>
        <v>-9.8073724499520964E-3</v>
      </c>
      <c r="I54" s="6">
        <f>Data!N54/100</f>
        <v>-1.582429614770859E-5</v>
      </c>
      <c r="J54" s="6">
        <f>Data!O54/100</f>
        <v>-7.2414769530997772E-3</v>
      </c>
      <c r="K54" s="6">
        <f>Data!P54/100</f>
        <v>-7.5582916564251442E-3</v>
      </c>
    </row>
    <row r="55" spans="1:11" x14ac:dyDescent="0.3">
      <c r="A55">
        <v>2013</v>
      </c>
      <c r="B55" s="6">
        <f>Data!R55/Data!C55-Data!R54/Data!C54</f>
        <v>-1.6467047626819442E-2</v>
      </c>
      <c r="C55" s="6">
        <f>(Data!R54/Data!C54)*(1-Data!C54/Data!C55)</f>
        <v>3.0322280720019752E-2</v>
      </c>
      <c r="D55" s="6">
        <f>(Data!H55-Data!H54*Data!S55/Data!S54)/100</f>
        <v>2.3468156864895721E-2</v>
      </c>
      <c r="E55" s="6">
        <f>(Data!I55-Data!I54)/100</f>
        <v>-1.0113686868297452E-2</v>
      </c>
      <c r="F55" s="6">
        <f>(Data!J55-Data!J54)/100</f>
        <v>-2.1746619659938061E-2</v>
      </c>
      <c r="G55" s="6">
        <f>(Data!K55-Data!K54*Data!S55/Data!S54)/100</f>
        <v>-8.9999101901586497E-5</v>
      </c>
      <c r="H55" s="6">
        <f>Data!M55/100</f>
        <v>-9.6197510912453855E-3</v>
      </c>
      <c r="I55" s="6">
        <f>Data!N55/100</f>
        <v>-7.7427144941559395E-6</v>
      </c>
      <c r="J55" s="6">
        <f>Data!O55/100</f>
        <v>-7.6512031297060849E-3</v>
      </c>
      <c r="K55" s="6">
        <f>Data!P55/100</f>
        <v>-7.999910411940446E-3</v>
      </c>
    </row>
    <row r="56" spans="1:11" x14ac:dyDescent="0.3">
      <c r="A56">
        <v>2014</v>
      </c>
      <c r="B56" s="6">
        <f>Data!R56/Data!C56-Data!R55/Data!C55</f>
        <v>2.5076317471354193E-2</v>
      </c>
      <c r="C56" s="6">
        <f>(Data!R55/Data!C55)*(1-Data!C55/Data!C56)</f>
        <v>1.7251447542004653E-2</v>
      </c>
      <c r="D56" s="6">
        <f>(Data!H56-Data!H55*Data!S56/Data!S55)/100</f>
        <v>2.7002763617437965E-3</v>
      </c>
      <c r="E56" s="6">
        <f>(Data!I56-Data!I55)/100</f>
        <v>4.6837563871895945E-3</v>
      </c>
      <c r="F56" s="6">
        <f>(Data!J56-Data!J55)/100</f>
        <v>-1.8029597808898269E-2</v>
      </c>
      <c r="G56" s="6">
        <f>(Data!K56-Data!K55*Data!S56/Data!S55)/100</f>
        <v>-1.0149606062544261E-5</v>
      </c>
      <c r="H56" s="6">
        <f>Data!M56/100</f>
        <v>-4.2550138171683644E-3</v>
      </c>
      <c r="I56" s="6">
        <f>Data!N56/100</f>
        <v>-6.9488067709142133E-7</v>
      </c>
      <c r="J56" s="6">
        <f>Data!O56/100</f>
        <v>-5.0995400076178747E-3</v>
      </c>
      <c r="K56" s="6">
        <f>Data!P56/100</f>
        <v>-6.9206981682731986E-3</v>
      </c>
    </row>
    <row r="57" spans="1:11" x14ac:dyDescent="0.3">
      <c r="A57">
        <v>2015</v>
      </c>
      <c r="B57" s="6">
        <f>Data!R57/Data!C57-Data!R56/Data!C56</f>
        <v>4.5203091791076289E-2</v>
      </c>
      <c r="C57" s="6">
        <f>(Data!R56/Data!C56)*(1-Data!C56/Data!C57)</f>
        <v>1.2324872536080606E-5</v>
      </c>
      <c r="D57" s="6">
        <f>(Data!H57-Data!H56*Data!S57/Data!S56)/100</f>
        <v>1.6291896248793167E-2</v>
      </c>
      <c r="E57" s="6">
        <f>(Data!I57-Data!I56)/100</f>
        <v>4.3272016275083657E-3</v>
      </c>
      <c r="F57" s="6">
        <f>(Data!J57-Data!J56)/100</f>
        <v>-1.5192349138909629E-2</v>
      </c>
      <c r="G57" s="6">
        <f>(Data!K57-Data!K56*Data!S57/Data!S56)/100</f>
        <v>-2.3272464141326969E-7</v>
      </c>
      <c r="H57" s="6">
        <f>Data!M57/100</f>
        <v>2.2940554793705265E-3</v>
      </c>
      <c r="I57" s="6">
        <f>Data!N57/100</f>
        <v>-1.2808233727982954E-8</v>
      </c>
      <c r="J57" s="6">
        <f>Data!O57/100</f>
        <v>-3.7270553681885755E-3</v>
      </c>
      <c r="K57" s="6">
        <f>Data!P57/100</f>
        <v>-7.5420843923594159E-3</v>
      </c>
    </row>
    <row r="58" spans="1:11" x14ac:dyDescent="0.3">
      <c r="A58">
        <v>2016</v>
      </c>
      <c r="B58" s="6">
        <f>Data!R58/Data!C58-Data!R57/Data!C57</f>
        <v>-4.4655471872788954E-2</v>
      </c>
      <c r="C58" s="6">
        <f>(Data!R57/Data!C57)*(1-Data!C57/Data!C58)</f>
        <v>8.7242729956568173E-3</v>
      </c>
      <c r="D58" s="6">
        <f>(Data!H58-Data!H57*Data!S58/Data!S57)/100</f>
        <v>8.3134343445102846E-3</v>
      </c>
      <c r="E58" s="6">
        <f>(Data!I58-Data!I57)/100</f>
        <v>7.0974054271348841E-3</v>
      </c>
      <c r="F58" s="6">
        <f>(Data!J58-Data!J57)/100</f>
        <v>-8.7496614069932574E-3</v>
      </c>
      <c r="G58" s="6">
        <f>(Data!K58-Data!K57*Data!S58/Data!S57)/100</f>
        <v>0</v>
      </c>
      <c r="H58" s="6">
        <f>Data!M58/100</f>
        <v>-1.7731658630688613E-3</v>
      </c>
      <c r="I58" s="6">
        <f>Data!N58/100</f>
        <v>0</v>
      </c>
      <c r="J58" s="6">
        <f>Data!O58/100</f>
        <v>-2.6691943984298301E-3</v>
      </c>
      <c r="K58" s="6">
        <f>Data!P58/100</f>
        <v>-6.269956506775521E-3</v>
      </c>
    </row>
    <row r="59" spans="1:11" x14ac:dyDescent="0.3">
      <c r="A59">
        <v>2017</v>
      </c>
      <c r="B59" s="6">
        <f>Data!R59/Data!C59-Data!R58/Data!C58</f>
        <v>-8.1214238681176498E-4</v>
      </c>
      <c r="C59" s="6">
        <f>(Data!R58/Data!C58)*(1-Data!C58/Data!C59)</f>
        <v>2.5605389604038575E-2</v>
      </c>
      <c r="D59" s="6">
        <f>(Data!H59-Data!H58*Data!S59/Data!S58)/100</f>
        <v>4.6187885435028303E-2</v>
      </c>
      <c r="E59" s="6">
        <f>(Data!I59-Data!I58)/100</f>
        <v>-3.4397407686259209E-3</v>
      </c>
      <c r="F59" s="6">
        <f>(Data!J59-Data!J58)/100</f>
        <v>-1.8869604491582503E-3</v>
      </c>
      <c r="G59" s="6">
        <f>(Data!K59-Data!K58*Data!S59/Data!S58)/100</f>
        <v>0</v>
      </c>
      <c r="H59" s="6">
        <f>Data!M59/100</f>
        <v>-8.915493075499761E-3</v>
      </c>
      <c r="I59" s="6">
        <f>Data!N59/100</f>
        <v>0</v>
      </c>
      <c r="J59" s="6">
        <f>Data!O59/100</f>
        <v>-2.2756992571118305E-3</v>
      </c>
      <c r="K59" s="6">
        <f>Data!P59/100</f>
        <v>-7.0762667223282253E-3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20000-7137-4DFD-859B-097AFE30ABD0}">
  <dimension ref="A1:J16"/>
  <sheetViews>
    <sheetView tabSelected="1" workbookViewId="0">
      <selection activeCell="A21" sqref="A21"/>
    </sheetView>
  </sheetViews>
  <sheetFormatPr defaultRowHeight="14.4" x14ac:dyDescent="0.3"/>
  <cols>
    <col min="1" max="1" width="36" bestFit="1" customWidth="1"/>
  </cols>
  <sheetData>
    <row r="1" spans="1:10" x14ac:dyDescent="0.3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</row>
    <row r="2" spans="1:10" x14ac:dyDescent="0.3">
      <c r="A2" t="s">
        <v>24</v>
      </c>
      <c r="B2" s="3">
        <f>AVERAGE(Calculations!E2:E13)</f>
        <v>0</v>
      </c>
      <c r="C2" s="3">
        <f>AVERAGE(Calculations!E13:E19)</f>
        <v>0</v>
      </c>
      <c r="D2" s="3">
        <f>AVERAGE(Calculations!E2:E19)</f>
        <v>0</v>
      </c>
      <c r="E2" s="3">
        <f>AVERAGE(Calculations!E19:E28)</f>
        <v>0</v>
      </c>
      <c r="F2" s="3">
        <f>AVERAGE(Calculations!E28:E40)</f>
        <v>8.0367979856224732E-4</v>
      </c>
      <c r="G2" s="3">
        <f>AVERAGE(Calculations!E40:E44)</f>
        <v>2.420328506749011E-3</v>
      </c>
      <c r="H2" s="3">
        <f>AVERAGE(Calculations!E44:E59)</f>
        <v>4.4890000332996728E-3</v>
      </c>
      <c r="I2" s="3">
        <f>AVERAGE(Calculations!E48:E59)</f>
        <v>5.3311201033554084E-3</v>
      </c>
      <c r="J2" s="3">
        <f>AVERAGE(Calculations!E2:E59)</f>
        <v>1.6019405458220523E-3</v>
      </c>
    </row>
    <row r="3" spans="1:10" x14ac:dyDescent="0.3">
      <c r="A3" t="s">
        <v>25</v>
      </c>
      <c r="B3" s="3">
        <f>AVERAGE(Calculations!F2:F13)</f>
        <v>0</v>
      </c>
      <c r="C3" s="3">
        <f>AVERAGE(Calculations!F13:F19)</f>
        <v>0</v>
      </c>
      <c r="D3" s="3">
        <f>AVERAGE(Calculations!F2:F19)</f>
        <v>0</v>
      </c>
      <c r="E3" s="3">
        <f>AVERAGE(Calculations!F19:F28)</f>
        <v>0</v>
      </c>
      <c r="F3" s="3">
        <f>AVERAGE(Calculations!F28:F40)</f>
        <v>2.4913178284395512E-3</v>
      </c>
      <c r="G3" s="3">
        <f>AVERAGE(Calculations!F40:F44)</f>
        <v>1.1372884420105919E-2</v>
      </c>
      <c r="H3" s="3">
        <f>AVERAGE(Calculations!F44:F59)</f>
        <v>-7.2791652414710235E-4</v>
      </c>
      <c r="I3" s="3">
        <f>AVERAGE(Calculations!F48:F59)</f>
        <v>-1.5373449589294678E-2</v>
      </c>
      <c r="J3" s="3">
        <f>AVERAGE(Calculations!F2:F59)</f>
        <v>9.5872691883708988E-4</v>
      </c>
    </row>
    <row r="4" spans="1:10" x14ac:dyDescent="0.3">
      <c r="A4" t="s">
        <v>26</v>
      </c>
      <c r="B4" s="3">
        <f>AVERAGE(Calculations!G2:G13)</f>
        <v>0</v>
      </c>
      <c r="C4" s="3">
        <f>AVERAGE(Calculations!G13:G19)</f>
        <v>0</v>
      </c>
      <c r="D4" s="3">
        <f>AVERAGE(Calculations!G2:G19)</f>
        <v>0</v>
      </c>
      <c r="E4" s="3">
        <f>AVERAGE(Calculations!G19:G28)</f>
        <v>0</v>
      </c>
      <c r="F4" s="3">
        <f>AVERAGE(Calculations!G28:G40)</f>
        <v>7.0190561197415128E-3</v>
      </c>
      <c r="G4" s="3">
        <f>AVERAGE(Calculations!G40:G44)</f>
        <v>1.0487992013267264E-2</v>
      </c>
      <c r="H4" s="3">
        <f>AVERAGE(Calculations!G44:G59)</f>
        <v>-1.0196596150774218E-2</v>
      </c>
      <c r="I4" s="3">
        <f>AVERAGE(Calculations!G48:G59)</f>
        <v>-2.8477887911908316E-3</v>
      </c>
      <c r="J4" s="3">
        <f>AVERAGE(Calculations!G2:G59)</f>
        <v>-2.558823635239982E-4</v>
      </c>
    </row>
    <row r="5" spans="1:10" x14ac:dyDescent="0.3">
      <c r="A5" t="s">
        <v>27</v>
      </c>
      <c r="B5" s="3">
        <f>AVERAGE(Calculations!D2:D13)</f>
        <v>7.0347350789109033E-3</v>
      </c>
      <c r="C5" s="3">
        <f>AVERAGE(Calculations!D13:D19)</f>
        <v>1.3089913342750696E-2</v>
      </c>
      <c r="D5" s="3">
        <f>AVERAGE(Calculations!D2:D19)</f>
        <v>9.0345944305460033E-3</v>
      </c>
      <c r="E5" s="3">
        <f>AVERAGE(Calculations!D19:D28)</f>
        <v>1.3623770996858648E-2</v>
      </c>
      <c r="F5" s="3">
        <f>AVERAGE(Calculations!D28:D40)</f>
        <v>-5.3708725015344336E-2</v>
      </c>
      <c r="G5" s="3">
        <f>AVERAGE(Calculations!D40:D44)</f>
        <v>-2.6522175396235657E-2</v>
      </c>
      <c r="H5" s="3">
        <f>AVERAGE(Calculations!D44:D59)</f>
        <v>-1.3253173995227971E-2</v>
      </c>
      <c r="I5" s="3">
        <f>AVERAGE(Calculations!D48:D59)</f>
        <v>-1.1430608707150583E-2</v>
      </c>
      <c r="J5" s="3">
        <f>AVERAGE(Calculations!D2:D59)</f>
        <v>-8.3600044257386014E-3</v>
      </c>
    </row>
    <row r="6" spans="1:10" x14ac:dyDescent="0.3">
      <c r="A6" t="s">
        <v>28</v>
      </c>
      <c r="B6" s="3">
        <f>AVERAGE(Calculations!B2:B13)</f>
        <v>2.7556510844805883E-3</v>
      </c>
      <c r="C6" s="3">
        <f>AVERAGE(Calculations!B13:B19)</f>
        <v>7.2119572603195265E-4</v>
      </c>
      <c r="D6" s="3">
        <f>AVERAGE(Calculations!B2:B19)</f>
        <v>1.2909952601195505E-3</v>
      </c>
      <c r="E6" s="3">
        <f>AVERAGE(Calculations!B19:B28)</f>
        <v>-7.2451170449837708E-3</v>
      </c>
      <c r="F6" s="3">
        <f>AVERAGE(Calculations!B28:B40)</f>
        <v>4.50347885225781E-4</v>
      </c>
      <c r="G6" s="3">
        <f>AVERAGE(Calculations!B40:B44)</f>
        <v>-6.3360928371389543E-3</v>
      </c>
      <c r="H6" s="3">
        <f>AVERAGE(Calculations!B44:B59)</f>
        <v>1.1598642044422335E-2</v>
      </c>
      <c r="I6" s="3">
        <f>AVERAGE(Calculations!B48:B59)</f>
        <v>1.3838345142241431E-2</v>
      </c>
      <c r="J6" s="3">
        <f>AVERAGE(Calculations!B2:B59)</f>
        <v>2.9820268269001261E-3</v>
      </c>
    </row>
    <row r="7" spans="1:10" x14ac:dyDescent="0.3">
      <c r="A7" t="s">
        <v>29</v>
      </c>
      <c r="B7" s="3">
        <f>AVERAGE(Calculations!C2:C13)</f>
        <v>1.0458344190086935E-2</v>
      </c>
      <c r="C7" s="3">
        <f>AVERAGE(Calculations!C13:C19)</f>
        <v>2.2658076576734822E-2</v>
      </c>
      <c r="D7" s="3">
        <f>AVERAGE(Calculations!C2:C19)</f>
        <v>1.560303238581524E-2</v>
      </c>
      <c r="E7" s="3">
        <f>AVERAGE(Calculations!C19:C28)</f>
        <v>6.0107575324023901E-2</v>
      </c>
      <c r="F7" s="3">
        <f>AVERAGE(Calculations!C28:C40)</f>
        <v>1.3078050510009171E-2</v>
      </c>
      <c r="G7" s="3">
        <f>AVERAGE(Calculations!C40:C44)</f>
        <v>5.4381372616248607E-3</v>
      </c>
      <c r="H7" s="3">
        <f>AVERAGE(Calculations!C44:C59)</f>
        <v>1.646515354830435E-2</v>
      </c>
      <c r="I7" s="3">
        <f>AVERAGE(Calculations!C48:C59)</f>
        <v>1.9580302358049119E-2</v>
      </c>
      <c r="J7" s="3">
        <f>AVERAGE(Calculations!C2:C59)</f>
        <v>2.1838989725096691E-2</v>
      </c>
    </row>
    <row r="8" spans="1:10" x14ac:dyDescent="0.3">
      <c r="A8" t="s">
        <v>30</v>
      </c>
      <c r="B8" s="3">
        <f t="shared" ref="B8:J8" si="0">SUM(B2:B7)</f>
        <v>2.0248730353478427E-2</v>
      </c>
      <c r="C8" s="3">
        <f t="shared" si="0"/>
        <v>3.6469185645517474E-2</v>
      </c>
      <c r="D8" s="3">
        <f t="shared" si="0"/>
        <v>2.5928622076480792E-2</v>
      </c>
      <c r="E8" s="3">
        <f t="shared" si="0"/>
        <v>6.6486229275898784E-2</v>
      </c>
      <c r="F8" s="3">
        <f t="shared" si="0"/>
        <v>-2.9866272873366077E-2</v>
      </c>
      <c r="G8" s="3">
        <f t="shared" si="0"/>
        <v>-3.1389260316275576E-3</v>
      </c>
      <c r="H8" s="3">
        <f t="shared" si="0"/>
        <v>8.3751089558770659E-3</v>
      </c>
      <c r="I8" s="3">
        <f t="shared" si="0"/>
        <v>9.097920516009864E-3</v>
      </c>
      <c r="J8" s="3">
        <f t="shared" si="0"/>
        <v>1.8765797227393358E-2</v>
      </c>
    </row>
    <row r="9" spans="1:10" x14ac:dyDescent="0.3">
      <c r="A9" t="s">
        <v>31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3">
      <c r="A10" t="s">
        <v>32</v>
      </c>
      <c r="B10" s="3">
        <f>AVERAGE(Data!F2:F13)/100</f>
        <v>1.053553331054762E-2</v>
      </c>
      <c r="C10" s="3">
        <f>AVERAGE(Data!F13:F19)/100</f>
        <v>3.0807020835584235E-2</v>
      </c>
      <c r="D10" s="3">
        <f>AVERAGE(Data!F2:F19)/100</f>
        <v>1.7995609255330211E-2</v>
      </c>
      <c r="E10" s="3">
        <f>AVERAGE(Data!F19:F28)/100</f>
        <v>6.5310074102593249E-2</v>
      </c>
      <c r="F10" s="3">
        <f>AVERAGE(Data!F28:F40)/100</f>
        <v>4.9503665125738864E-3</v>
      </c>
      <c r="G10" s="3">
        <f>AVERAGE(Data!F40:F44)/100</f>
        <v>3.7547669337772191E-2</v>
      </c>
      <c r="H10" s="3">
        <f>AVERAGE(Data!F44:F59)/100</f>
        <v>7.5311748774491713E-3</v>
      </c>
      <c r="I10" s="3">
        <f>AVERAGE(Data!F48:F59)/100</f>
        <v>-2.1862409078899779E-3</v>
      </c>
      <c r="J10" s="3">
        <f>AVERAGE(Data!F2:F59)/100</f>
        <v>2.1388387259273563E-2</v>
      </c>
    </row>
    <row r="11" spans="1:10" x14ac:dyDescent="0.3">
      <c r="A11" t="s">
        <v>33</v>
      </c>
      <c r="B11" s="3">
        <f>AVERAGE(Calculations!H2:H13)</f>
        <v>0</v>
      </c>
      <c r="C11" s="3">
        <f>AVERAGE(Calculations!H13:H19)</f>
        <v>0</v>
      </c>
      <c r="D11" s="3">
        <f>AVERAGE(Calculations!H2:H19)</f>
        <v>0</v>
      </c>
      <c r="E11" s="3">
        <f>AVERAGE(Calculations!H19:H28)</f>
        <v>0</v>
      </c>
      <c r="F11" s="3">
        <f>AVERAGE(Calculations!H28:H40)</f>
        <v>2.5052074836580965E-4</v>
      </c>
      <c r="G11" s="3">
        <f>AVERAGE(Calculations!H40:H44)</f>
        <v>8.1004737868910909E-4</v>
      </c>
      <c r="H11" s="3">
        <f>AVERAGE(Calculations!H44:H59)</f>
        <v>-4.0570994836001389E-3</v>
      </c>
      <c r="I11" s="3">
        <f>AVERAGE(Calculations!H48:H59)</f>
        <v>-5.4378524048492383E-3</v>
      </c>
      <c r="J11" s="3">
        <f>AVERAGE(Calculations!H2:H59)</f>
        <v>-1.0151091679856865E-3</v>
      </c>
    </row>
    <row r="12" spans="1:10" x14ac:dyDescent="0.3">
      <c r="A12" t="s">
        <v>34</v>
      </c>
      <c r="B12" s="3">
        <f>AVERAGE(Calculations!J2:J13)</f>
        <v>0</v>
      </c>
      <c r="C12" s="3">
        <f>AVERAGE(Calculations!J13:J19)</f>
        <v>0</v>
      </c>
      <c r="D12" s="3">
        <f>AVERAGE(Calculations!J2:J19)</f>
        <v>0</v>
      </c>
      <c r="E12" s="3">
        <f>AVERAGE(Calculations!J19:J28)</f>
        <v>0</v>
      </c>
      <c r="F12" s="3">
        <f>AVERAGE(Calculations!J28:J40)</f>
        <v>-4.4739991652220911E-4</v>
      </c>
      <c r="G12" s="3">
        <f>AVERAGE(Calculations!J40:J44)</f>
        <v>-9.8330258361852821E-4</v>
      </c>
      <c r="H12" s="3">
        <f>AVERAGE(Calculations!J44:J59)</f>
        <v>-2.7288931845984134E-3</v>
      </c>
      <c r="I12" s="3">
        <f>AVERAGE(Calculations!J48:J59)</f>
        <v>-5.2248143946211599E-3</v>
      </c>
      <c r="J12" s="3">
        <f>AVERAGE(Calculations!J2:J59)</f>
        <v>-8.8628449610090448E-4</v>
      </c>
    </row>
    <row r="13" spans="1:10" x14ac:dyDescent="0.3">
      <c r="A13" t="s">
        <v>35</v>
      </c>
      <c r="B13" s="3">
        <f>AVERAGE(Calculations!I2:I13)</f>
        <v>0</v>
      </c>
      <c r="C13" s="3">
        <f>AVERAGE(Calculations!I13:I19)</f>
        <v>0</v>
      </c>
      <c r="D13" s="3">
        <f>AVERAGE(Calculations!I2:I19)</f>
        <v>0</v>
      </c>
      <c r="E13" s="3">
        <f>AVERAGE(Calculations!I19:I28)</f>
        <v>0</v>
      </c>
      <c r="F13" s="3">
        <f>AVERAGE(Calculations!I28:I40)</f>
        <v>7.4854121633243073E-4</v>
      </c>
      <c r="G13" s="3">
        <f>AVERAGE(Calculations!I40:I44)</f>
        <v>2.9117233005635981E-3</v>
      </c>
      <c r="H13" s="3">
        <f>AVERAGE(Calculations!I44:I59)</f>
        <v>-7.5809523966128385E-4</v>
      </c>
      <c r="I13" s="3">
        <f>AVERAGE(Calculations!I48:I59)</f>
        <v>-2.2747003587566511E-4</v>
      </c>
      <c r="J13" s="3">
        <f>AVERAGE(Calculations!I2:I59)</f>
        <v>1.7977516120651905E-4</v>
      </c>
    </row>
    <row r="14" spans="1:10" x14ac:dyDescent="0.3">
      <c r="A14" t="s">
        <v>36</v>
      </c>
      <c r="B14" s="3">
        <f>AVERAGE(Calculations!K2:K13)</f>
        <v>-2.7825215866967522E-2</v>
      </c>
      <c r="C14" s="3">
        <f>AVERAGE(Calculations!K13:K19)</f>
        <v>-3.793846143714568E-2</v>
      </c>
      <c r="D14" s="3">
        <f>AVERAGE(Calculations!K2:K19)</f>
        <v>-3.1360761362151705E-2</v>
      </c>
      <c r="E14" s="3">
        <f>AVERAGE(Calculations!K19:K28)</f>
        <v>1.6344790320284824E-2</v>
      </c>
      <c r="F14" s="3">
        <f>AVERAGE(Calculations!K28:K40)</f>
        <v>-1.4035512667445045E-2</v>
      </c>
      <c r="G14" s="3">
        <f>AVERAGE(Calculations!K40:K44)</f>
        <v>-7.5052433268343642E-3</v>
      </c>
      <c r="H14" s="3">
        <f>AVERAGE(Calculations!K44:K59)</f>
        <v>-1.0289595164566394E-2</v>
      </c>
      <c r="I14" s="3">
        <f>AVERAGE(Calculations!K48:K59)</f>
        <v>-7.9200814989361327E-3</v>
      </c>
      <c r="J14" s="3">
        <f>AVERAGE(Calculations!K2:K59)</f>
        <v>-1.3586991198734206E-2</v>
      </c>
    </row>
    <row r="15" spans="1:10" x14ac:dyDescent="0.3">
      <c r="A15" t="s">
        <v>37</v>
      </c>
      <c r="B15" s="3">
        <f t="shared" ref="B15:J15" si="1">B8-SUM(B10:B14)</f>
        <v>3.753841290989833E-2</v>
      </c>
      <c r="C15" s="3">
        <f t="shared" si="1"/>
        <v>4.3600626247078916E-2</v>
      </c>
      <c r="D15" s="3">
        <f t="shared" si="1"/>
        <v>3.9293774183302287E-2</v>
      </c>
      <c r="E15" s="3">
        <f t="shared" si="1"/>
        <v>-1.516863514697929E-2</v>
      </c>
      <c r="F15" s="3">
        <f t="shared" si="1"/>
        <v>-2.1332788766670947E-2</v>
      </c>
      <c r="G15" s="3">
        <f t="shared" si="1"/>
        <v>-3.5919820138199561E-2</v>
      </c>
      <c r="H15" s="3">
        <f t="shared" si="1"/>
        <v>1.8677617150854125E-2</v>
      </c>
      <c r="I15" s="3">
        <f t="shared" si="1"/>
        <v>3.0094379758182035E-2</v>
      </c>
      <c r="J15" s="3">
        <f t="shared" si="1"/>
        <v>1.2686019669734074E-2</v>
      </c>
    </row>
    <row r="16" spans="1:10" x14ac:dyDescent="0.3">
      <c r="A16" t="s">
        <v>30</v>
      </c>
      <c r="B16" s="3">
        <f t="shared" ref="B16:J16" si="2">SUM(B10:B15)</f>
        <v>2.0248730353478427E-2</v>
      </c>
      <c r="C16" s="3">
        <f t="shared" si="2"/>
        <v>3.6469185645517474E-2</v>
      </c>
      <c r="D16" s="3">
        <f t="shared" si="2"/>
        <v>2.5928622076480792E-2</v>
      </c>
      <c r="E16" s="3">
        <f t="shared" si="2"/>
        <v>6.6486229275898784E-2</v>
      </c>
      <c r="F16" s="3">
        <f t="shared" si="2"/>
        <v>-2.9866272873366073E-2</v>
      </c>
      <c r="G16" s="3">
        <f t="shared" si="2"/>
        <v>-3.138926031627555E-3</v>
      </c>
      <c r="H16" s="3">
        <f t="shared" si="2"/>
        <v>8.3751089558770659E-3</v>
      </c>
      <c r="I16" s="3">
        <f t="shared" si="2"/>
        <v>9.0979205160098622E-3</v>
      </c>
      <c r="J16" s="3">
        <f t="shared" si="2"/>
        <v>1.8765797227393358E-2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Calculations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16125</cp:lastModifiedBy>
  <dcterms:created xsi:type="dcterms:W3CDTF">2019-02-24T18:38:28Z</dcterms:created>
  <dcterms:modified xsi:type="dcterms:W3CDTF">2022-02-18T17:23:08Z</dcterms:modified>
</cp:coreProperties>
</file>