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/>
  <mc:AlternateContent xmlns:mc="http://schemas.openxmlformats.org/markup-compatibility/2006">
    <mc:Choice Requires="x15">
      <x15ac:absPath xmlns:x15ac="http://schemas.microsoft.com/office/spreadsheetml/2010/11/ac" url="C:\Users\16125\Desktop\Tim\Monetary history of LATAM\"/>
    </mc:Choice>
  </mc:AlternateContent>
  <xr:revisionPtr revIDLastSave="0" documentId="13_ncr:1_{6321F3B3-6314-4CE9-AB0D-8006B28CA8DA}" xr6:coauthVersionLast="47" xr6:coauthVersionMax="47" xr10:uidLastSave="{00000000-0000-0000-0000-000000000000}"/>
  <bookViews>
    <workbookView xWindow="-108" yWindow="-108" windowWidth="23256" windowHeight="12576" activeTab="2" xr2:uid="{00000000-000D-0000-FFFF-FFFF00000000}"/>
  </bookViews>
  <sheets>
    <sheet name="Data" sheetId="1" r:id="rId1"/>
    <sheet name="Calculations" sheetId="2" r:id="rId2"/>
    <sheet name="Results" sheetId="3" r:id="rId3"/>
  </sheets>
  <calcPr calcId="191029" iterate="1" iterateCount="1000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" i="1" l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4" i="1"/>
  <c r="P4" i="1"/>
  <c r="P5" i="1"/>
  <c r="P6" i="1"/>
  <c r="P7" i="1"/>
  <c r="P8" i="1"/>
  <c r="P9" i="1"/>
  <c r="G9" i="2" s="1"/>
  <c r="P10" i="1"/>
  <c r="G10" i="2" s="1"/>
  <c r="P11" i="1"/>
  <c r="P12" i="1"/>
  <c r="P13" i="1"/>
  <c r="P14" i="1"/>
  <c r="P15" i="1"/>
  <c r="P16" i="1"/>
  <c r="P17" i="1"/>
  <c r="G17" i="2" s="1"/>
  <c r="P18" i="1"/>
  <c r="G18" i="2" s="1"/>
  <c r="P19" i="1"/>
  <c r="P20" i="1"/>
  <c r="P21" i="1"/>
  <c r="P22" i="1"/>
  <c r="P23" i="1"/>
  <c r="P24" i="1"/>
  <c r="P25" i="1"/>
  <c r="G25" i="2" s="1"/>
  <c r="P26" i="1"/>
  <c r="G26" i="2" s="1"/>
  <c r="P27" i="1"/>
  <c r="P28" i="1"/>
  <c r="P29" i="1"/>
  <c r="P30" i="1"/>
  <c r="P31" i="1"/>
  <c r="P32" i="1"/>
  <c r="P33" i="1"/>
  <c r="G33" i="2" s="1"/>
  <c r="P34" i="1"/>
  <c r="G34" i="2" s="1"/>
  <c r="P35" i="1"/>
  <c r="P36" i="1"/>
  <c r="P37" i="1"/>
  <c r="P38" i="1"/>
  <c r="P39" i="1"/>
  <c r="P40" i="1"/>
  <c r="P41" i="1"/>
  <c r="G41" i="2" s="1"/>
  <c r="P42" i="1"/>
  <c r="G42" i="2" s="1"/>
  <c r="P43" i="1"/>
  <c r="P44" i="1"/>
  <c r="P45" i="1"/>
  <c r="P46" i="1"/>
  <c r="P47" i="1"/>
  <c r="P48" i="1"/>
  <c r="P49" i="1"/>
  <c r="G49" i="2" s="1"/>
  <c r="P50" i="1"/>
  <c r="P51" i="1"/>
  <c r="P52" i="1"/>
  <c r="P53" i="1"/>
  <c r="P54" i="1"/>
  <c r="P55" i="1"/>
  <c r="P56" i="1"/>
  <c r="P57" i="1"/>
  <c r="G57" i="2" s="1"/>
  <c r="P58" i="1"/>
  <c r="P3" i="1"/>
  <c r="B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4" i="2"/>
  <c r="D58" i="1"/>
  <c r="C5" i="2"/>
  <c r="D5" i="1" s="1"/>
  <c r="C6" i="2"/>
  <c r="D6" i="1" s="1"/>
  <c r="C7" i="2"/>
  <c r="D7" i="1" s="1"/>
  <c r="C8" i="2"/>
  <c r="D8" i="1" s="1"/>
  <c r="C9" i="2"/>
  <c r="D9" i="1" s="1"/>
  <c r="C10" i="2"/>
  <c r="D10" i="1" s="1"/>
  <c r="C11" i="2"/>
  <c r="D11" i="1" s="1"/>
  <c r="C12" i="2"/>
  <c r="D12" i="1" s="1"/>
  <c r="C13" i="2"/>
  <c r="D13" i="1" s="1"/>
  <c r="C14" i="2"/>
  <c r="D14" i="1" s="1"/>
  <c r="C15" i="2"/>
  <c r="D15" i="1" s="1"/>
  <c r="C16" i="2"/>
  <c r="D16" i="1" s="1"/>
  <c r="C17" i="2"/>
  <c r="D17" i="1" s="1"/>
  <c r="C18" i="2"/>
  <c r="D18" i="1" s="1"/>
  <c r="C19" i="2"/>
  <c r="D19" i="1" s="1"/>
  <c r="C20" i="2"/>
  <c r="D20" i="1" s="1"/>
  <c r="C21" i="2"/>
  <c r="D21" i="1" s="1"/>
  <c r="C22" i="2"/>
  <c r="C23" i="2"/>
  <c r="D23" i="1" s="1"/>
  <c r="C24" i="2"/>
  <c r="D24" i="1" s="1"/>
  <c r="C25" i="2"/>
  <c r="D25" i="1" s="1"/>
  <c r="C26" i="2"/>
  <c r="C27" i="2"/>
  <c r="D27" i="1" s="1"/>
  <c r="C28" i="2"/>
  <c r="D28" i="1" s="1"/>
  <c r="C29" i="2"/>
  <c r="D29" i="1" s="1"/>
  <c r="C30" i="2"/>
  <c r="D30" i="1" s="1"/>
  <c r="C31" i="2"/>
  <c r="D31" i="1" s="1"/>
  <c r="C32" i="2"/>
  <c r="D32" i="1" s="1"/>
  <c r="C33" i="2"/>
  <c r="D33" i="1" s="1"/>
  <c r="C34" i="2"/>
  <c r="D34" i="1" s="1"/>
  <c r="C35" i="2"/>
  <c r="D35" i="1" s="1"/>
  <c r="C36" i="2"/>
  <c r="D36" i="1" s="1"/>
  <c r="C37" i="2"/>
  <c r="D37" i="1" s="1"/>
  <c r="C38" i="2"/>
  <c r="D38" i="1" s="1"/>
  <c r="C39" i="2"/>
  <c r="D39" i="1" s="1"/>
  <c r="C40" i="2"/>
  <c r="D40" i="1" s="1"/>
  <c r="C41" i="2"/>
  <c r="D41" i="1" s="1"/>
  <c r="C42" i="2"/>
  <c r="D42" i="1" s="1"/>
  <c r="C43" i="2"/>
  <c r="D43" i="1" s="1"/>
  <c r="C44" i="2"/>
  <c r="C45" i="2"/>
  <c r="D45" i="1" s="1"/>
  <c r="C46" i="2"/>
  <c r="D46" i="1" s="1"/>
  <c r="C47" i="2"/>
  <c r="D47" i="1" s="1"/>
  <c r="C48" i="2"/>
  <c r="D48" i="1" s="1"/>
  <c r="C49" i="2"/>
  <c r="D49" i="1" s="1"/>
  <c r="C50" i="2"/>
  <c r="D50" i="1" s="1"/>
  <c r="C51" i="2"/>
  <c r="D51" i="1" s="1"/>
  <c r="C52" i="2"/>
  <c r="D52" i="1" s="1"/>
  <c r="C53" i="2"/>
  <c r="D53" i="1" s="1"/>
  <c r="C54" i="2"/>
  <c r="D54" i="1" s="1"/>
  <c r="C55" i="2"/>
  <c r="D55" i="1" s="1"/>
  <c r="C56" i="2"/>
  <c r="D56" i="1" s="1"/>
  <c r="C57" i="2"/>
  <c r="D57" i="1" s="1"/>
  <c r="C4" i="2"/>
  <c r="G43" i="2" l="1"/>
  <c r="G19" i="2"/>
  <c r="G54" i="2"/>
  <c r="G46" i="2"/>
  <c r="G38" i="2"/>
  <c r="G30" i="2"/>
  <c r="G22" i="2"/>
  <c r="G14" i="2"/>
  <c r="G6" i="2"/>
  <c r="G52" i="2"/>
  <c r="G44" i="2"/>
  <c r="G36" i="2"/>
  <c r="G28" i="2"/>
  <c r="G20" i="2"/>
  <c r="G12" i="2"/>
  <c r="G4" i="2"/>
  <c r="G53" i="2"/>
  <c r="G45" i="2"/>
  <c r="G37" i="2"/>
  <c r="G29" i="2"/>
  <c r="G21" i="2"/>
  <c r="G13" i="2"/>
  <c r="G5" i="2"/>
  <c r="G51" i="2"/>
  <c r="G27" i="2"/>
  <c r="G11" i="2"/>
  <c r="G50" i="2"/>
  <c r="G35" i="2"/>
  <c r="D2" i="3" s="1"/>
  <c r="G55" i="2"/>
  <c r="G47" i="2"/>
  <c r="G39" i="2"/>
  <c r="G31" i="2"/>
  <c r="G23" i="2"/>
  <c r="G15" i="2"/>
  <c r="G7" i="2"/>
  <c r="G56" i="2"/>
  <c r="G48" i="2"/>
  <c r="G40" i="2"/>
  <c r="G32" i="2"/>
  <c r="G24" i="2"/>
  <c r="G16" i="2"/>
  <c r="G8" i="2"/>
  <c r="E44" i="2"/>
  <c r="E22" i="2"/>
  <c r="E54" i="2"/>
  <c r="E53" i="2"/>
  <c r="E15" i="2"/>
  <c r="E14" i="2"/>
  <c r="E29" i="2"/>
  <c r="E13" i="2"/>
  <c r="E52" i="2"/>
  <c r="E28" i="2"/>
  <c r="E57" i="2"/>
  <c r="E49" i="2"/>
  <c r="E41" i="2"/>
  <c r="E33" i="2"/>
  <c r="E25" i="2"/>
  <c r="E17" i="2"/>
  <c r="E9" i="2"/>
  <c r="E56" i="2"/>
  <c r="E48" i="2"/>
  <c r="E32" i="2"/>
  <c r="E24" i="2"/>
  <c r="E16" i="2"/>
  <c r="E8" i="2"/>
  <c r="E10" i="2"/>
  <c r="E55" i="2"/>
  <c r="E47" i="2"/>
  <c r="E31" i="2"/>
  <c r="E23" i="2"/>
  <c r="E7" i="2"/>
  <c r="D22" i="1"/>
  <c r="E46" i="2"/>
  <c r="E6" i="2"/>
  <c r="E45" i="2"/>
  <c r="E37" i="2"/>
  <c r="E21" i="2"/>
  <c r="E5" i="2"/>
  <c r="E18" i="2"/>
  <c r="E20" i="2"/>
  <c r="E12" i="2"/>
  <c r="D44" i="1"/>
  <c r="E38" i="2"/>
  <c r="E36" i="2"/>
  <c r="E4" i="2"/>
  <c r="E50" i="2"/>
  <c r="E42" i="2"/>
  <c r="E34" i="2"/>
  <c r="E26" i="2"/>
  <c r="D26" i="1"/>
  <c r="E51" i="2"/>
  <c r="E43" i="2"/>
  <c r="E35" i="2"/>
  <c r="E27" i="2"/>
  <c r="E19" i="2"/>
  <c r="E11" i="2"/>
  <c r="E40" i="2"/>
  <c r="E39" i="2"/>
  <c r="E30" i="2"/>
  <c r="D4" i="1"/>
  <c r="B4" i="3" l="1"/>
  <c r="E2" i="3"/>
  <c r="E4" i="3"/>
  <c r="C2" i="3"/>
  <c r="D4" i="3"/>
  <c r="B2" i="3"/>
  <c r="C4" i="3"/>
  <c r="B57" i="2" l="1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D7" i="3" s="1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4" i="2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4" i="1"/>
  <c r="F57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4" i="2"/>
  <c r="C7" i="3" l="1"/>
  <c r="E7" i="3"/>
  <c r="C6" i="3"/>
  <c r="B6" i="3"/>
  <c r="E6" i="3"/>
  <c r="D6" i="3"/>
  <c r="B7" i="3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3" i="1"/>
  <c r="B5" i="2"/>
  <c r="B3" i="3" s="1"/>
  <c r="B5" i="3" s="1"/>
  <c r="B8" i="3" s="1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9" i="3" l="1"/>
  <c r="C3" i="3"/>
  <c r="C5" i="3" s="1"/>
  <c r="C8" i="3" s="1"/>
  <c r="C9" i="3" s="1"/>
  <c r="D3" i="3"/>
  <c r="D5" i="3" s="1"/>
  <c r="D8" i="3" s="1"/>
  <c r="D9" i="3" s="1"/>
  <c r="E3" i="3"/>
  <c r="E5" i="3" s="1"/>
  <c r="E8" i="3" s="1"/>
  <c r="E9" i="3" s="1"/>
</calcChain>
</file>

<file path=xl/sharedStrings.xml><?xml version="1.0" encoding="utf-8"?>
<sst xmlns="http://schemas.openxmlformats.org/spreadsheetml/2006/main" count="37" uniqueCount="35">
  <si>
    <t>year</t>
  </si>
  <si>
    <t>per-capita real gdp</t>
  </si>
  <si>
    <t>inflation rate</t>
  </si>
  <si>
    <t>total deficit</t>
  </si>
  <si>
    <t>primary defict</t>
  </si>
  <si>
    <t>total debt</t>
  </si>
  <si>
    <t>external debt</t>
  </si>
  <si>
    <t>total interest payments</t>
  </si>
  <si>
    <t>interest on external debt</t>
  </si>
  <si>
    <t>exchange rate</t>
  </si>
  <si>
    <t>monetary base</t>
  </si>
  <si>
    <t>nominal gdp</t>
  </si>
  <si>
    <t>Budget constraint</t>
  </si>
  <si>
    <t>1960–80</t>
  </si>
  <si>
    <t>1981–90</t>
  </si>
  <si>
    <t>1991–2003</t>
  </si>
  <si>
    <t>2004–15</t>
  </si>
  <si>
    <t>Change in foreign debt</t>
  </si>
  <si>
    <t>Change in real monetary base</t>
  </si>
  <si>
    <t>Seigniorage</t>
  </si>
  <si>
    <t>Total</t>
  </si>
  <si>
    <t>Deficit</t>
  </si>
  <si>
    <t>Interest on external debt</t>
  </si>
  <si>
    <t>Transfers (residue)</t>
  </si>
  <si>
    <t>change in foreign debt</t>
  </si>
  <si>
    <t>change in real monetary base</t>
  </si>
  <si>
    <t>seigniorage</t>
  </si>
  <si>
    <t>deficit</t>
  </si>
  <si>
    <t>interest rate</t>
  </si>
  <si>
    <t>real exchange rate</t>
  </si>
  <si>
    <t>cpi Paraguay</t>
  </si>
  <si>
    <t>real gdp Paraguay</t>
  </si>
  <si>
    <t>gross inflation</t>
  </si>
  <si>
    <t>change in real gdp</t>
  </si>
  <si>
    <t>cpi 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</si>
</sst>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%"/>
    <numFmt numFmtId="166" formatCode="0.000%"/>
  </numFmts>
  <fonts count="3" x14ac:knownFonts="1">
    <font>
      <sz val="11"/>
      <color theme="1"/>
      <name val="Calibri"/>
      <family val="2"/>
      <scheme val="minor"/>
    </font>
    <font>
      <sz val="10"/>
      <color rgb="FF000000"/>
      <name val="Lucida Sans Unicode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9" fontId="2" fillId="0" borderId="0" applyFont="0" applyFill="0" applyBorder="0" applyAlignment="0" applyProtection="0"/>
  </cellStyleXfs>
  <cellXfs count="12">
    <xf numFmtId="0" fontId="0" fillId="0" borderId="0" xfId="0"/>
    <xf numFmtId="164" fontId="0" fillId="0" borderId="0" xfId="0" applyNumberFormat="1"/>
    <xf numFmtId="0" fontId="0" fillId="0" borderId="0" xfId="0" applyFont="1"/>
    <xf numFmtId="0" fontId="0" fillId="0" borderId="0" xfId="0" applyAlignment="1">
      <alignment horizontal="right" indent="1"/>
    </xf>
    <xf numFmtId="165" fontId="0" fillId="0" borderId="0" xfId="2" applyNumberFormat="1" applyFont="1"/>
    <xf numFmtId="166" fontId="0" fillId="0" borderId="0" xfId="2" applyNumberFormat="1" applyFont="1"/>
    <xf numFmtId="2" fontId="0" fillId="0" borderId="0" xfId="0" applyNumberFormat="1"/>
    <xf numFmtId="10" fontId="0" fillId="0" borderId="0" xfId="2" applyNumberFormat="1" applyFont="1"/>
    <xf numFmtId="1" fontId="0" fillId="0" borderId="0" xfId="0" applyNumberFormat="1"/>
    <xf numFmtId="0" fontId="0" fillId="0" borderId="1" xfId="0" applyBorder="1"/>
    <xf numFmtId="165" fontId="0" fillId="0" borderId="1" xfId="2" applyNumberFormat="1" applyFont="1" applyBorder="1"/>
    <xf numFmtId="165" fontId="0" fillId="0" borderId="1" xfId="0" applyNumberFormat="1" applyBorder="1"/>
  </cellXfs>
  <cellStyles count="3">
    <cellStyle name="Normal" xfId="0" builtinId="0"/>
    <cellStyle name="Normal 3" xfId="1" xr:uid="{00000000-0005-0000-0000-000001000000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60"/>
  <sheetViews>
    <sheetView zoomScale="85" zoomScaleNormal="85" workbookViewId="0">
      <selection activeCell="E13" sqref="E13"/>
    </sheetView>
  </sheetViews>
  <sheetFormatPr defaultColWidth="11.44140625" defaultRowHeight="14.4" x14ac:dyDescent="0.3"/>
  <cols>
    <col min="1" max="1" width="5.109375" bestFit="1" customWidth="1"/>
    <col min="2" max="2" width="17.109375" bestFit="1" customWidth="1"/>
    <col min="3" max="3" width="11.33203125" bestFit="1" customWidth="1"/>
    <col min="4" max="4" width="11.88671875" bestFit="1" customWidth="1"/>
    <col min="5" max="5" width="10.6640625" bestFit="1" customWidth="1"/>
    <col min="6" max="6" width="12.6640625" bestFit="1" customWidth="1"/>
    <col min="7" max="7" width="9.109375" bestFit="1" customWidth="1"/>
    <col min="8" max="8" width="12.109375" bestFit="1" customWidth="1"/>
    <col min="9" max="9" width="20.88671875" bestFit="1" customWidth="1"/>
    <col min="10" max="10" width="22.21875" bestFit="1" customWidth="1"/>
    <col min="11" max="11" width="12.88671875" bestFit="1" customWidth="1"/>
    <col min="12" max="12" width="13.5546875" bestFit="1" customWidth="1"/>
    <col min="13" max="13" width="11.77734375" bestFit="1" customWidth="1"/>
    <col min="14" max="14" width="16.33203125" bestFit="1" customWidth="1"/>
    <col min="15" max="15" width="6.109375" bestFit="1" customWidth="1"/>
    <col min="16" max="16" width="16.88671875" bestFit="1" customWidth="1"/>
  </cols>
  <sheetData>
    <row r="1" spans="1:16" x14ac:dyDescent="0.3">
      <c r="A1" s="2" t="s">
        <v>0</v>
      </c>
      <c r="B1" t="s">
        <v>1</v>
      </c>
      <c r="C1" t="s">
        <v>11</v>
      </c>
      <c r="D1" t="s">
        <v>2</v>
      </c>
      <c r="E1" t="s">
        <v>3</v>
      </c>
      <c r="F1" t="s">
        <v>4</v>
      </c>
      <c r="G1" s="2" t="s">
        <v>5</v>
      </c>
      <c r="H1" s="1" t="s">
        <v>6</v>
      </c>
      <c r="I1" t="s">
        <v>7</v>
      </c>
      <c r="J1" t="s">
        <v>8</v>
      </c>
      <c r="K1" t="s">
        <v>9</v>
      </c>
      <c r="L1" t="s">
        <v>10</v>
      </c>
      <c r="M1" t="s">
        <v>30</v>
      </c>
      <c r="N1" t="s">
        <v>31</v>
      </c>
      <c r="O1" t="s">
        <v>34</v>
      </c>
      <c r="P1" t="s">
        <v>29</v>
      </c>
    </row>
    <row r="2" spans="1:16" x14ac:dyDescent="0.3">
      <c r="A2">
        <v>1960</v>
      </c>
      <c r="B2" s="8">
        <v>1191</v>
      </c>
      <c r="C2" s="8">
        <v>31981.901037491996</v>
      </c>
      <c r="D2" s="1"/>
      <c r="E2" s="1"/>
      <c r="F2" s="1"/>
      <c r="G2" s="1"/>
      <c r="H2" s="1"/>
      <c r="I2" s="1"/>
      <c r="J2" s="1"/>
      <c r="K2" s="1">
        <v>123.166702270508</v>
      </c>
      <c r="L2">
        <v>2080</v>
      </c>
      <c r="M2" s="6"/>
      <c r="N2" s="6">
        <v>2234665.2185439151</v>
      </c>
      <c r="O2" s="6">
        <v>0.26540284360189575</v>
      </c>
      <c r="P2" s="6"/>
    </row>
    <row r="3" spans="1:16" x14ac:dyDescent="0.3">
      <c r="A3">
        <v>1961</v>
      </c>
      <c r="B3" s="8">
        <v>1262.2451360448326</v>
      </c>
      <c r="C3" s="8">
        <v>36474.200093024279</v>
      </c>
      <c r="D3" s="1"/>
      <c r="E3" s="1"/>
      <c r="G3" s="1">
        <f>H3</f>
        <v>9.4179361327628026</v>
      </c>
      <c r="H3" s="1">
        <v>9.4179361327628026</v>
      </c>
      <c r="I3" s="1"/>
      <c r="J3" s="1"/>
      <c r="K3" s="1">
        <v>126</v>
      </c>
      <c r="L3">
        <v>2772</v>
      </c>
      <c r="M3" s="6">
        <v>1.5982647614964301E-2</v>
      </c>
      <c r="N3" s="6">
        <v>2388863.4989098529</v>
      </c>
      <c r="O3" s="6">
        <v>0.26382306477093209</v>
      </c>
      <c r="P3" s="6">
        <f t="shared" ref="P3:P34" si="0">K3*O3/M3</f>
        <v>2079.8622957821931</v>
      </c>
    </row>
    <row r="4" spans="1:16" x14ac:dyDescent="0.3">
      <c r="A4">
        <v>1962</v>
      </c>
      <c r="B4" s="8">
        <v>1273.0379726357626</v>
      </c>
      <c r="C4" s="8">
        <v>40850.90635601955</v>
      </c>
      <c r="D4" s="1">
        <f>(Calculations!C4-1)*100</f>
        <v>2.0000000000000684</v>
      </c>
      <c r="E4" s="1">
        <f>F4+I4</f>
        <v>0.37221469392465251</v>
      </c>
      <c r="F4" s="1">
        <v>5.6503894283304254E-2</v>
      </c>
      <c r="G4" s="1">
        <f t="shared" ref="G4:G58" si="1">H4</f>
        <v>9.1710877749987674</v>
      </c>
      <c r="H4" s="1">
        <v>9.1710877749987674</v>
      </c>
      <c r="I4" s="1">
        <f>J4</f>
        <v>0.31571079964134824</v>
      </c>
      <c r="J4" s="1">
        <v>0.31571079964134824</v>
      </c>
      <c r="K4" s="1">
        <v>126</v>
      </c>
      <c r="L4">
        <v>2934.6000000000004</v>
      </c>
      <c r="M4" s="6">
        <v>1.6302300567263599E-2</v>
      </c>
      <c r="N4" s="6">
        <v>2467702.1700095898</v>
      </c>
      <c r="O4" s="6">
        <v>0.2646129541864139</v>
      </c>
      <c r="P4" s="6">
        <f t="shared" si="0"/>
        <v>2045.1857141218563</v>
      </c>
    </row>
    <row r="5" spans="1:16" x14ac:dyDescent="0.3">
      <c r="A5">
        <v>1963</v>
      </c>
      <c r="B5" s="8">
        <v>1309.1844166938984</v>
      </c>
      <c r="C5" s="8">
        <v>43439.426657305405</v>
      </c>
      <c r="D5" s="1">
        <f>(Calculations!C5-1)*100</f>
        <v>1.568627450980431</v>
      </c>
      <c r="E5" s="1">
        <f t="shared" ref="E5:E58" si="2">F5+I5</f>
        <v>1.0156258787443262</v>
      </c>
      <c r="F5" s="1">
        <v>0.63205751845711278</v>
      </c>
      <c r="G5" s="1">
        <f t="shared" si="1"/>
        <v>8.6854928228079267</v>
      </c>
      <c r="H5" s="1">
        <v>8.6854928228079267</v>
      </c>
      <c r="I5" s="1">
        <f t="shared" ref="I5:I57" si="3">J5</f>
        <v>0.38356836028721347</v>
      </c>
      <c r="J5" s="1">
        <v>0.38356836028721347</v>
      </c>
      <c r="K5" s="1">
        <v>126</v>
      </c>
      <c r="L5">
        <v>3572.7000000000003</v>
      </c>
      <c r="M5" s="6">
        <v>1.6558022929103036E-2</v>
      </c>
      <c r="N5" s="6">
        <v>2583938.1315578753</v>
      </c>
      <c r="O5" s="6">
        <v>0.26382306477093209</v>
      </c>
      <c r="P5" s="6">
        <f t="shared" si="0"/>
        <v>2007.5890885928479</v>
      </c>
    </row>
    <row r="6" spans="1:16" x14ac:dyDescent="0.3">
      <c r="A6">
        <v>1964</v>
      </c>
      <c r="B6" s="8">
        <v>1337.1381030543814</v>
      </c>
      <c r="C6" s="8">
        <v>46286.816862199667</v>
      </c>
      <c r="D6" s="1">
        <f>(Calculations!C6-1)*100</f>
        <v>5.0442227727720779</v>
      </c>
      <c r="E6" s="1">
        <f t="shared" si="2"/>
        <v>0.77508239875598384</v>
      </c>
      <c r="F6" s="1">
        <v>0.38000949572858167</v>
      </c>
      <c r="G6" s="1">
        <f t="shared" si="1"/>
        <v>10.40622837112298</v>
      </c>
      <c r="H6" s="1">
        <v>10.40622837112298</v>
      </c>
      <c r="I6" s="1">
        <f t="shared" si="3"/>
        <v>0.39507290302740211</v>
      </c>
      <c r="J6" s="1">
        <v>0.39507290302740211</v>
      </c>
      <c r="K6" s="1">
        <v>144</v>
      </c>
      <c r="L6">
        <v>4374.3</v>
      </c>
      <c r="M6" s="6">
        <v>1.7393246492413673E-2</v>
      </c>
      <c r="N6" s="6">
        <v>2692785.940305342</v>
      </c>
      <c r="O6" s="6">
        <v>0.26540284360189575</v>
      </c>
      <c r="P6" s="6">
        <f t="shared" si="0"/>
        <v>2197.2901663494708</v>
      </c>
    </row>
    <row r="7" spans="1:16" x14ac:dyDescent="0.3">
      <c r="A7">
        <v>1965</v>
      </c>
      <c r="B7" s="8">
        <v>1402.9191959402831</v>
      </c>
      <c r="C7" s="8">
        <v>50416.341077094468</v>
      </c>
      <c r="D7" s="1">
        <f>(Calculations!C7-1)*100</f>
        <v>3.9215686274509665</v>
      </c>
      <c r="E7" s="1">
        <f t="shared" si="2"/>
        <v>6.5392699515485098E-2</v>
      </c>
      <c r="F7" s="1">
        <v>-0.35538288449971017</v>
      </c>
      <c r="G7" s="1">
        <f t="shared" si="1"/>
        <v>11.956870072171791</v>
      </c>
      <c r="H7" s="1">
        <v>11.956870072171791</v>
      </c>
      <c r="I7" s="1">
        <f t="shared" si="3"/>
        <v>0.42077558401519527</v>
      </c>
      <c r="J7" s="1">
        <v>0.42077558401519527</v>
      </c>
      <c r="K7" s="1">
        <v>142.5</v>
      </c>
      <c r="L7">
        <v>5048.6000000000004</v>
      </c>
      <c r="M7" s="6">
        <v>1.8075334590155385E-2</v>
      </c>
      <c r="N7" s="6">
        <v>2858876.2974237306</v>
      </c>
      <c r="O7" s="6">
        <v>0.27409162717219593</v>
      </c>
      <c r="P7" s="6">
        <f t="shared" si="0"/>
        <v>2160.8483470790434</v>
      </c>
    </row>
    <row r="8" spans="1:16" x14ac:dyDescent="0.3">
      <c r="A8">
        <v>1966</v>
      </c>
      <c r="B8" s="8">
        <v>1388.9481215387052</v>
      </c>
      <c r="C8" s="8">
        <v>53134.255667617959</v>
      </c>
      <c r="D8" s="1">
        <f>(Calculations!C8-1)*100</f>
        <v>1.3207547169811651</v>
      </c>
      <c r="E8" s="1">
        <f t="shared" si="2"/>
        <v>1.6765502978556814</v>
      </c>
      <c r="F8" s="1">
        <v>1.268836225950505</v>
      </c>
      <c r="G8" s="1">
        <f t="shared" si="1"/>
        <v>13.163330423188013</v>
      </c>
      <c r="H8" s="1">
        <v>13.163330423188013</v>
      </c>
      <c r="I8" s="1">
        <f t="shared" si="3"/>
        <v>0.40771407190517633</v>
      </c>
      <c r="J8" s="1">
        <v>0.40771407190517633</v>
      </c>
      <c r="K8" s="1">
        <v>132</v>
      </c>
      <c r="L8">
        <v>5238.6000000000004</v>
      </c>
      <c r="M8" s="6">
        <v>1.8314065424364988E-2</v>
      </c>
      <c r="N8" s="6">
        <v>2915810.9141769381</v>
      </c>
      <c r="O8" s="6">
        <v>0.27962085308056872</v>
      </c>
      <c r="P8" s="6">
        <f t="shared" si="0"/>
        <v>2015.388268599836</v>
      </c>
    </row>
    <row r="9" spans="1:16" x14ac:dyDescent="0.3">
      <c r="A9">
        <v>1967</v>
      </c>
      <c r="B9" s="8">
        <v>1516.3114597934098</v>
      </c>
      <c r="C9" s="8">
        <v>56892.039691923026</v>
      </c>
      <c r="D9" s="1">
        <f>(Calculations!C9-1)*100</f>
        <v>0.55865921787707773</v>
      </c>
      <c r="E9" s="1">
        <f t="shared" si="2"/>
        <v>4.7153864359127589</v>
      </c>
      <c r="F9" s="1">
        <v>4.1536920809274198</v>
      </c>
      <c r="G9" s="1">
        <f t="shared" si="1"/>
        <v>18.487931943047904</v>
      </c>
      <c r="H9" s="1">
        <v>18.487931943047904</v>
      </c>
      <c r="I9" s="1">
        <f t="shared" si="3"/>
        <v>0.56169435498533882</v>
      </c>
      <c r="J9" s="1">
        <v>0.56169435498533882</v>
      </c>
      <c r="K9" s="1">
        <v>136.5</v>
      </c>
      <c r="L9">
        <v>5787</v>
      </c>
      <c r="M9" s="6">
        <v>1.8416378639026242E-2</v>
      </c>
      <c r="N9" s="6">
        <v>3182618.3198043886</v>
      </c>
      <c r="O9" s="6">
        <v>0.28436018957345971</v>
      </c>
      <c r="P9" s="6">
        <f t="shared" si="0"/>
        <v>2107.64377935431</v>
      </c>
    </row>
    <row r="10" spans="1:16" x14ac:dyDescent="0.3">
      <c r="A10">
        <v>1968</v>
      </c>
      <c r="B10" s="8">
        <v>1555.520805986524</v>
      </c>
      <c r="C10" s="8">
        <v>60103.576598544991</v>
      </c>
      <c r="D10" s="1">
        <f>(Calculations!C10-1)*100</f>
        <v>2.6851851851852127</v>
      </c>
      <c r="E10" s="1">
        <f t="shared" si="2"/>
        <v>3.5342654659354529</v>
      </c>
      <c r="F10" s="1">
        <v>2.9672390754604954</v>
      </c>
      <c r="G10" s="1">
        <f t="shared" si="1"/>
        <v>21.529217588181123</v>
      </c>
      <c r="H10" s="1">
        <v>21.529217588181123</v>
      </c>
      <c r="I10" s="1">
        <f t="shared" si="3"/>
        <v>0.56702639047495762</v>
      </c>
      <c r="J10" s="1">
        <v>0.56702639047495762</v>
      </c>
      <c r="K10" s="1">
        <v>131.4</v>
      </c>
      <c r="L10">
        <v>6476</v>
      </c>
      <c r="M10" s="6">
        <v>1.8910892509888987E-2</v>
      </c>
      <c r="N10" s="6">
        <v>3326697.8012297112</v>
      </c>
      <c r="O10" s="6">
        <v>0.29304897314375988</v>
      </c>
      <c r="P10" s="6">
        <f t="shared" si="0"/>
        <v>2036.2145811443829</v>
      </c>
    </row>
    <row r="11" spans="1:16" x14ac:dyDescent="0.3">
      <c r="A11">
        <v>1969</v>
      </c>
      <c r="B11" s="8">
        <v>1600.4788173833429</v>
      </c>
      <c r="C11" s="8">
        <v>64603.847218767427</v>
      </c>
      <c r="D11" s="1">
        <f>(Calculations!C11-1)*100</f>
        <v>-0.27051397655546428</v>
      </c>
      <c r="E11" s="1">
        <f t="shared" si="2"/>
        <v>1.6215178883759631</v>
      </c>
      <c r="F11" s="1">
        <v>0.8720190588442539</v>
      </c>
      <c r="G11" s="1">
        <f t="shared" si="1"/>
        <v>25.351136733491348</v>
      </c>
      <c r="H11" s="1">
        <v>25.351136733491348</v>
      </c>
      <c r="I11" s="1">
        <f t="shared" si="3"/>
        <v>0.74949882953170921</v>
      </c>
      <c r="J11" s="1">
        <v>0.74949882953170921</v>
      </c>
      <c r="K11" s="1">
        <v>130.9</v>
      </c>
      <c r="L11">
        <v>6710.7999999999993</v>
      </c>
      <c r="M11" s="6">
        <v>1.8859735902558357E-2</v>
      </c>
      <c r="N11" s="6">
        <v>3483090.9017626471</v>
      </c>
      <c r="O11" s="6">
        <v>0.30726698262243285</v>
      </c>
      <c r="P11" s="6">
        <f t="shared" si="0"/>
        <v>2132.6517101345185</v>
      </c>
    </row>
    <row r="12" spans="1:16" x14ac:dyDescent="0.3">
      <c r="A12">
        <v>1970</v>
      </c>
      <c r="B12" s="8">
        <v>1667.5312885170192</v>
      </c>
      <c r="C12" s="8">
        <v>69143.520389176221</v>
      </c>
      <c r="D12" s="1">
        <f>(Calculations!C12-1)*100</f>
        <v>2.2603978300180794</v>
      </c>
      <c r="E12" s="1">
        <f t="shared" si="2"/>
        <v>1.032919151947405</v>
      </c>
      <c r="F12" s="1">
        <v>0.22816193743071572</v>
      </c>
      <c r="G12" s="1">
        <f t="shared" si="1"/>
        <v>28.630991711385366</v>
      </c>
      <c r="H12" s="1">
        <v>28.630991711385366</v>
      </c>
      <c r="I12" s="1">
        <f t="shared" si="3"/>
        <v>0.80475721451668936</v>
      </c>
      <c r="J12" s="1">
        <v>0.80475721451668936</v>
      </c>
      <c r="K12" s="1">
        <v>135</v>
      </c>
      <c r="L12">
        <v>8207</v>
      </c>
      <c r="M12" s="6">
        <v>1.9286040963646927E-2</v>
      </c>
      <c r="N12" s="6">
        <v>3676521.768305101</v>
      </c>
      <c r="O12" s="6">
        <v>0.31437598736176936</v>
      </c>
      <c r="P12" s="6">
        <f t="shared" si="0"/>
        <v>2200.5946359772461</v>
      </c>
    </row>
    <row r="13" spans="1:16" x14ac:dyDescent="0.3">
      <c r="A13">
        <v>1971</v>
      </c>
      <c r="B13" s="8">
        <v>1739.3781139517316</v>
      </c>
      <c r="C13" s="8">
        <v>76739.957949324438</v>
      </c>
      <c r="D13" s="1">
        <f>(Calculations!C13-1)*100</f>
        <v>6.2776304155614637</v>
      </c>
      <c r="E13" s="1">
        <f t="shared" si="2"/>
        <v>2.2206704159837614</v>
      </c>
      <c r="F13" s="1">
        <v>1.3001171607911168</v>
      </c>
      <c r="G13" s="1">
        <f t="shared" si="1"/>
        <v>29.090223782914272</v>
      </c>
      <c r="H13" s="1">
        <v>29.090223782914272</v>
      </c>
      <c r="I13" s="1">
        <f t="shared" si="3"/>
        <v>0.92055325519264442</v>
      </c>
      <c r="J13" s="1">
        <v>0.92055325519264442</v>
      </c>
      <c r="K13" s="1">
        <v>135.19583333333333</v>
      </c>
      <c r="L13">
        <v>9139</v>
      </c>
      <c r="M13" s="6">
        <v>2.0496747337138469E-2</v>
      </c>
      <c r="N13" s="6">
        <v>3880133.1298964876</v>
      </c>
      <c r="O13" s="6">
        <v>0.32464454976303325</v>
      </c>
      <c r="P13" s="6">
        <f t="shared" si="0"/>
        <v>2141.344171365758</v>
      </c>
    </row>
    <row r="14" spans="1:16" x14ac:dyDescent="0.3">
      <c r="A14">
        <v>1972</v>
      </c>
      <c r="B14" s="8">
        <v>1843.4809961229998</v>
      </c>
      <c r="C14" s="8">
        <v>87858.757669864892</v>
      </c>
      <c r="D14" s="1">
        <f>(Calculations!C14-1)*100</f>
        <v>9.4841930116472248</v>
      </c>
      <c r="E14" s="1">
        <f t="shared" si="2"/>
        <v>3.5302679057380946</v>
      </c>
      <c r="F14" s="1">
        <v>2.51148149855586</v>
      </c>
      <c r="G14" s="1">
        <f t="shared" si="1"/>
        <v>27.272541897150994</v>
      </c>
      <c r="H14" s="1">
        <v>27.272541897150994</v>
      </c>
      <c r="I14" s="1">
        <f t="shared" si="3"/>
        <v>1.0187864071822343</v>
      </c>
      <c r="J14" s="1">
        <v>1.0187864071822343</v>
      </c>
      <c r="K14" s="1">
        <v>134.33333333333334</v>
      </c>
      <c r="L14">
        <v>11536</v>
      </c>
      <c r="M14" s="6">
        <v>2.2440698415702346E-2</v>
      </c>
      <c r="N14" s="6">
        <v>4137436.3002019459</v>
      </c>
      <c r="O14" s="6">
        <v>0.33728278041074256</v>
      </c>
      <c r="P14" s="6">
        <f t="shared" si="0"/>
        <v>2019.0245120359682</v>
      </c>
    </row>
    <row r="15" spans="1:16" x14ac:dyDescent="0.3">
      <c r="A15">
        <v>1973</v>
      </c>
      <c r="B15" s="8">
        <v>1972.0928518742555</v>
      </c>
      <c r="C15" s="8">
        <v>112058.98952764735</v>
      </c>
      <c r="D15" s="1">
        <f>(Calculations!C15-1)*100</f>
        <v>14.133738601823698</v>
      </c>
      <c r="E15" s="1">
        <f t="shared" si="2"/>
        <v>1.7830262390926568</v>
      </c>
      <c r="F15" s="1">
        <v>0.91609748819776393</v>
      </c>
      <c r="G15" s="1">
        <f t="shared" si="1"/>
        <v>25.940109389658822</v>
      </c>
      <c r="H15" s="1">
        <v>25.940109389658822</v>
      </c>
      <c r="I15" s="1">
        <f t="shared" si="3"/>
        <v>0.86692875089489274</v>
      </c>
      <c r="J15" s="1">
        <v>0.86692875089489274</v>
      </c>
      <c r="K15" s="1">
        <v>135.41666666666666</v>
      </c>
      <c r="L15">
        <v>14584</v>
      </c>
      <c r="M15" s="6">
        <v>2.561240807020131E-2</v>
      </c>
      <c r="N15" s="6">
        <v>4439585.5323656304</v>
      </c>
      <c r="O15" s="6">
        <v>0.37598736176935232</v>
      </c>
      <c r="P15" s="6">
        <f t="shared" si="0"/>
        <v>1987.9019223825605</v>
      </c>
    </row>
    <row r="16" spans="1:16" x14ac:dyDescent="0.3">
      <c r="A16">
        <v>1974</v>
      </c>
      <c r="B16" s="8">
        <v>2139.285224464757</v>
      </c>
      <c r="C16" s="8">
        <v>151151.99149675915</v>
      </c>
      <c r="D16" s="1">
        <f>(Calculations!C16-1)*100</f>
        <v>21.97070572569908</v>
      </c>
      <c r="E16" s="1">
        <f t="shared" si="2"/>
        <v>0.78759207607261728</v>
      </c>
      <c r="F16" s="1">
        <v>-5.6960568332013586E-2</v>
      </c>
      <c r="G16" s="1">
        <f t="shared" si="1"/>
        <v>24.307395428545025</v>
      </c>
      <c r="H16" s="1">
        <v>24.307395428545025</v>
      </c>
      <c r="I16" s="1">
        <f t="shared" si="3"/>
        <v>0.84455264440463085</v>
      </c>
      <c r="J16" s="1">
        <v>0.84455264440463085</v>
      </c>
      <c r="K16" s="1">
        <v>136.54166666666666</v>
      </c>
      <c r="L16">
        <v>17279</v>
      </c>
      <c r="M16" s="6">
        <v>3.1239634876570443E-2</v>
      </c>
      <c r="N16" s="6">
        <v>4811690.5231053187</v>
      </c>
      <c r="O16" s="6">
        <v>0.44549763033175355</v>
      </c>
      <c r="P16" s="6">
        <f t="shared" si="0"/>
        <v>1947.1734923243162</v>
      </c>
    </row>
    <row r="17" spans="1:16" x14ac:dyDescent="0.3">
      <c r="A17">
        <v>1975</v>
      </c>
      <c r="B17" s="8">
        <v>2270.903345231377</v>
      </c>
      <c r="C17" s="8">
        <v>170338.06477592592</v>
      </c>
      <c r="D17" s="1">
        <f>(Calculations!C17-1)*100</f>
        <v>8.6790393013100431</v>
      </c>
      <c r="E17" s="1">
        <f t="shared" si="2"/>
        <v>5.1289397029528905</v>
      </c>
      <c r="F17" s="1">
        <v>4.1477251221227887</v>
      </c>
      <c r="G17" s="1">
        <f t="shared" si="1"/>
        <v>22.769571578477503</v>
      </c>
      <c r="H17" s="1">
        <v>22.769571578477503</v>
      </c>
      <c r="I17" s="1">
        <f t="shared" si="3"/>
        <v>0.98121458083010216</v>
      </c>
      <c r="J17" s="1">
        <v>0.98121458083010216</v>
      </c>
      <c r="K17" s="1">
        <v>139.5</v>
      </c>
      <c r="L17">
        <v>21045</v>
      </c>
      <c r="M17" s="6">
        <v>3.3950935065093751E-2</v>
      </c>
      <c r="N17" s="6">
        <v>5141408.956048863</v>
      </c>
      <c r="O17" s="6">
        <v>0.47472353870458134</v>
      </c>
      <c r="P17" s="6">
        <f t="shared" si="0"/>
        <v>1950.5776062520422</v>
      </c>
    </row>
    <row r="18" spans="1:16" x14ac:dyDescent="0.3">
      <c r="A18">
        <v>1976</v>
      </c>
      <c r="B18" s="8">
        <v>2430.7215028556825</v>
      </c>
      <c r="C18" s="8">
        <v>194143.3509485957</v>
      </c>
      <c r="D18" s="1">
        <f>(Calculations!C18-1)*100</f>
        <v>3.3651431441486634</v>
      </c>
      <c r="E18" s="1">
        <f t="shared" si="2"/>
        <v>0.85940254052463005</v>
      </c>
      <c r="F18" s="1">
        <v>7.7470165025877828E-3</v>
      </c>
      <c r="G18" s="1">
        <f t="shared" si="1"/>
        <v>28.398631921169169</v>
      </c>
      <c r="H18" s="1">
        <v>28.398631921169169</v>
      </c>
      <c r="I18" s="1">
        <f t="shared" si="3"/>
        <v>0.85165552402204225</v>
      </c>
      <c r="J18" s="1">
        <v>0.85165552402204225</v>
      </c>
      <c r="K18" s="1">
        <v>138.4</v>
      </c>
      <c r="L18">
        <v>25198</v>
      </c>
      <c r="M18" s="6">
        <v>3.5093432628811122E-2</v>
      </c>
      <c r="N18" s="6">
        <v>5528348.7992478637</v>
      </c>
      <c r="O18" s="6">
        <v>0.49289099526066349</v>
      </c>
      <c r="P18" s="6">
        <f t="shared" si="0"/>
        <v>1943.8427259484311</v>
      </c>
    </row>
    <row r="19" spans="1:16" x14ac:dyDescent="0.3">
      <c r="A19">
        <v>1977</v>
      </c>
      <c r="B19" s="8">
        <v>2740.8342001481274</v>
      </c>
      <c r="C19" s="8">
        <v>240956.52083487576</v>
      </c>
      <c r="D19" s="1">
        <f>(Calculations!C19-1)*100</f>
        <v>9.3780369290573198</v>
      </c>
      <c r="E19" s="1">
        <f t="shared" si="2"/>
        <v>0.85909864831387484</v>
      </c>
      <c r="F19" s="1">
        <v>-5.3490905992466489E-2</v>
      </c>
      <c r="G19" s="1">
        <f t="shared" si="1"/>
        <v>25.95665550960954</v>
      </c>
      <c r="H19" s="1">
        <v>25.95665550960954</v>
      </c>
      <c r="I19" s="1">
        <f t="shared" si="3"/>
        <v>0.91258955430634137</v>
      </c>
      <c r="J19" s="1">
        <v>0.91258955430634137</v>
      </c>
      <c r="K19" s="1">
        <v>133.07500000000002</v>
      </c>
      <c r="L19">
        <v>33240</v>
      </c>
      <c r="M19" s="6">
        <v>3.8384507700414884E-2</v>
      </c>
      <c r="N19" s="6">
        <v>6163781.7214908572</v>
      </c>
      <c r="O19" s="6">
        <v>0.52685624012638232</v>
      </c>
      <c r="P19" s="6">
        <f t="shared" si="0"/>
        <v>1826.5544709346509</v>
      </c>
    </row>
    <row r="20" spans="1:16" x14ac:dyDescent="0.3">
      <c r="A20">
        <v>1978</v>
      </c>
      <c r="B20" s="8">
        <v>3110.0012913834507</v>
      </c>
      <c r="C20" s="8">
        <v>296141.47375463031</v>
      </c>
      <c r="D20" s="1">
        <f>(Calculations!C20-1)*100</f>
        <v>16.836961350510869</v>
      </c>
      <c r="E20" s="1">
        <f t="shared" si="2"/>
        <v>0.34035730730127123</v>
      </c>
      <c r="F20" s="1">
        <v>-0.62499168050141796</v>
      </c>
      <c r="G20" s="1">
        <f t="shared" si="1"/>
        <v>27.578026792330796</v>
      </c>
      <c r="H20" s="1">
        <v>27.578026792330796</v>
      </c>
      <c r="I20" s="1">
        <f t="shared" si="3"/>
        <v>0.96534898780268918</v>
      </c>
      <c r="J20" s="1">
        <v>0.96534898780268918</v>
      </c>
      <c r="K20" s="1">
        <v>139.29166666666666</v>
      </c>
      <c r="L20">
        <v>44336</v>
      </c>
      <c r="M20" s="6">
        <v>4.4847292426517603E-2</v>
      </c>
      <c r="N20" s="6">
        <v>6905206.3791843159</v>
      </c>
      <c r="O20" s="6">
        <v>0.57503949447077407</v>
      </c>
      <c r="P20" s="6">
        <f t="shared" si="0"/>
        <v>1786.0210784236901</v>
      </c>
    </row>
    <row r="21" spans="1:16" x14ac:dyDescent="0.3">
      <c r="A21">
        <v>1979</v>
      </c>
      <c r="B21" s="8">
        <v>3517.9205656943291</v>
      </c>
      <c r="C21" s="8">
        <v>395025.60881821497</v>
      </c>
      <c r="D21" s="1">
        <f>(Calculations!C21-1)*100</f>
        <v>35.70342205323194</v>
      </c>
      <c r="E21" s="1">
        <f t="shared" si="2"/>
        <v>-0.90770877885079249</v>
      </c>
      <c r="F21" s="1">
        <v>-1.8558174112927168</v>
      </c>
      <c r="G21" s="1">
        <f t="shared" si="1"/>
        <v>19.162672493397977</v>
      </c>
      <c r="H21" s="1">
        <v>19.162672493397977</v>
      </c>
      <c r="I21" s="1">
        <f t="shared" si="3"/>
        <v>0.94810863244192434</v>
      </c>
      <c r="J21" s="1">
        <v>0.94810863244192434</v>
      </c>
      <c r="K21" s="1">
        <v>139</v>
      </c>
      <c r="L21">
        <v>50650</v>
      </c>
      <c r="M21" s="6">
        <v>6.0859310521004309E-2</v>
      </c>
      <c r="N21" s="6">
        <v>7724312.1086387523</v>
      </c>
      <c r="O21" s="6">
        <v>0.6492890995260665</v>
      </c>
      <c r="P21" s="6">
        <f t="shared" si="0"/>
        <v>1482.9478688059562</v>
      </c>
    </row>
    <row r="22" spans="1:16" x14ac:dyDescent="0.3">
      <c r="A22">
        <v>1980</v>
      </c>
      <c r="B22" s="8">
        <v>3966.5684677379336</v>
      </c>
      <c r="C22" s="8">
        <v>515946.12150783779</v>
      </c>
      <c r="D22" s="1">
        <f>(Calculations!C22-1)*100</f>
        <v>15.017255226305103</v>
      </c>
      <c r="E22" s="1">
        <f t="shared" si="2"/>
        <v>0.67063309349340239</v>
      </c>
      <c r="F22" s="1">
        <v>-0.58867503654036502</v>
      </c>
      <c r="G22" s="1">
        <f t="shared" si="1"/>
        <v>17.329214326125221</v>
      </c>
      <c r="H22" s="1">
        <v>17.329214326125221</v>
      </c>
      <c r="I22" s="1">
        <f t="shared" si="3"/>
        <v>1.2593081300337674</v>
      </c>
      <c r="J22" s="1">
        <v>1.2593081300337674</v>
      </c>
      <c r="K22" s="1">
        <v>135.70833333333334</v>
      </c>
      <c r="L22">
        <v>66508</v>
      </c>
      <c r="M22" s="6">
        <v>6.9998708510913082E-2</v>
      </c>
      <c r="N22" s="6">
        <v>8628994.8158898093</v>
      </c>
      <c r="O22" s="6">
        <v>0.72511848341232232</v>
      </c>
      <c r="P22" s="6">
        <f t="shared" si="0"/>
        <v>1405.8062348070166</v>
      </c>
    </row>
    <row r="23" spans="1:16" x14ac:dyDescent="0.3">
      <c r="A23">
        <v>1981</v>
      </c>
      <c r="B23" s="8">
        <v>4319.3007478516183</v>
      </c>
      <c r="C23" s="8">
        <v>657659.11807549722</v>
      </c>
      <c r="D23" s="1">
        <f>(Calculations!C23-1)*100</f>
        <v>8.1180811808118101</v>
      </c>
      <c r="E23" s="1">
        <f t="shared" si="2"/>
        <v>3.9851747763969865</v>
      </c>
      <c r="F23" s="1">
        <v>2.8346173199580669</v>
      </c>
      <c r="G23" s="1">
        <f t="shared" si="1"/>
        <v>16.049158835625928</v>
      </c>
      <c r="H23" s="1">
        <v>16.049158835625928</v>
      </c>
      <c r="I23" s="1">
        <f t="shared" si="3"/>
        <v>1.1505574564389198</v>
      </c>
      <c r="J23" s="1">
        <v>1.1505574564389198</v>
      </c>
      <c r="K23" s="1">
        <v>149.70833333333334</v>
      </c>
      <c r="L23">
        <v>78790</v>
      </c>
      <c r="M23" s="6">
        <v>7.5681260493348834E-2</v>
      </c>
      <c r="N23" s="6">
        <v>9420313.2346182</v>
      </c>
      <c r="O23" s="6">
        <v>0.7764612954186414</v>
      </c>
      <c r="P23" s="6">
        <f t="shared" si="0"/>
        <v>1535.9512470749828</v>
      </c>
    </row>
    <row r="24" spans="1:16" x14ac:dyDescent="0.3">
      <c r="A24">
        <v>1982</v>
      </c>
      <c r="B24" s="8">
        <v>4055.9631528758805</v>
      </c>
      <c r="C24" s="8">
        <v>689173.20032844727</v>
      </c>
      <c r="D24" s="1">
        <f>(Calculations!C24-1)*100</f>
        <v>8.8737201365187701</v>
      </c>
      <c r="E24" s="1">
        <f t="shared" si="2"/>
        <v>2.2191958473635278</v>
      </c>
      <c r="F24" s="1">
        <v>0.87548405644872074</v>
      </c>
      <c r="G24" s="1">
        <f t="shared" si="1"/>
        <v>26.1986155268064</v>
      </c>
      <c r="H24" s="1">
        <v>26.1986155268064</v>
      </c>
      <c r="I24" s="1">
        <f t="shared" si="3"/>
        <v>1.3437117909148071</v>
      </c>
      <c r="J24" s="1">
        <v>1.3437117909148071</v>
      </c>
      <c r="K24" s="1">
        <v>205.66666666666666</v>
      </c>
      <c r="L24">
        <v>77075</v>
      </c>
      <c r="M24" s="6">
        <v>8.2397003745318359E-2</v>
      </c>
      <c r="N24" s="6">
        <v>9288653.2678140849</v>
      </c>
      <c r="O24" s="6">
        <v>0.80410742496050558</v>
      </c>
      <c r="P24" s="6">
        <f t="shared" si="0"/>
        <v>2007.08868303892</v>
      </c>
    </row>
    <row r="25" spans="1:16" x14ac:dyDescent="0.3">
      <c r="A25">
        <v>1983</v>
      </c>
      <c r="B25" s="8">
        <v>3715.9272050451937</v>
      </c>
      <c r="C25" s="8">
        <v>764665.15118325572</v>
      </c>
      <c r="D25" s="1">
        <f>(Calculations!C25-1)*100</f>
        <v>14.10658307210031</v>
      </c>
      <c r="E25" s="1">
        <f t="shared" si="2"/>
        <v>6.2885217888333145</v>
      </c>
      <c r="F25" s="1">
        <v>4.9247796108591135</v>
      </c>
      <c r="G25" s="1">
        <f t="shared" si="1"/>
        <v>45.823516847083674</v>
      </c>
      <c r="H25" s="1">
        <v>45.823516847083674</v>
      </c>
      <c r="I25" s="1">
        <f t="shared" si="3"/>
        <v>1.3637421779742014</v>
      </c>
      <c r="J25" s="1">
        <v>1.3637421779742014</v>
      </c>
      <c r="K25" s="1">
        <v>320.75</v>
      </c>
      <c r="L25">
        <v>97358</v>
      </c>
      <c r="M25" s="6">
        <v>9.4020405527573292E-2</v>
      </c>
      <c r="N25" s="6">
        <v>9006035.042173909</v>
      </c>
      <c r="O25" s="6">
        <v>0.80805687203791465</v>
      </c>
      <c r="P25" s="6">
        <f t="shared" si="0"/>
        <v>2756.6807466082491</v>
      </c>
    </row>
    <row r="26" spans="1:16" x14ac:dyDescent="0.3">
      <c r="A26">
        <v>1984</v>
      </c>
      <c r="B26" s="8">
        <v>3706.4439174763856</v>
      </c>
      <c r="C26" s="8">
        <v>991182.09136330104</v>
      </c>
      <c r="D26" s="1">
        <f>(Calculations!C26-1)*100</f>
        <v>29.807692307692314</v>
      </c>
      <c r="E26" s="1">
        <f t="shared" si="2"/>
        <v>9.1059765930541303</v>
      </c>
      <c r="F26" s="1">
        <v>7.6779907949125734</v>
      </c>
      <c r="G26" s="1">
        <f t="shared" si="1"/>
        <v>48.968973233210704</v>
      </c>
      <c r="H26" s="1">
        <v>48.968973233210704</v>
      </c>
      <c r="I26" s="1">
        <f t="shared" si="3"/>
        <v>1.427985798141556</v>
      </c>
      <c r="J26" s="1">
        <v>1.427985798141556</v>
      </c>
      <c r="K26" s="1">
        <v>388.25</v>
      </c>
      <c r="L26">
        <v>120126</v>
      </c>
      <c r="M26" s="6">
        <v>0.12204571871367687</v>
      </c>
      <c r="N26" s="6">
        <v>9259698.9753414206</v>
      </c>
      <c r="O26" s="6">
        <v>0.82148499210110582</v>
      </c>
      <c r="P26" s="6">
        <f t="shared" si="0"/>
        <v>2613.2956693999349</v>
      </c>
    </row>
    <row r="27" spans="1:16" x14ac:dyDescent="0.3">
      <c r="A27">
        <v>1985</v>
      </c>
      <c r="B27" s="8">
        <v>3789.6582470299441</v>
      </c>
      <c r="C27" s="8">
        <v>1307219.3706242959</v>
      </c>
      <c r="D27" s="1">
        <f>(Calculations!C27-1)*100</f>
        <v>23.068783068783105</v>
      </c>
      <c r="E27" s="1">
        <f t="shared" si="2"/>
        <v>6.3831086358215625</v>
      </c>
      <c r="F27" s="1">
        <v>4.4010267578136029</v>
      </c>
      <c r="G27" s="1">
        <f t="shared" si="1"/>
        <v>65.389852952404155</v>
      </c>
      <c r="H27" s="1">
        <v>65.389852952404155</v>
      </c>
      <c r="I27" s="1">
        <f t="shared" si="3"/>
        <v>1.9820818780079594</v>
      </c>
      <c r="J27" s="1">
        <v>1.9820818780079594</v>
      </c>
      <c r="K27" s="1">
        <v>612.5</v>
      </c>
      <c r="L27">
        <v>143499</v>
      </c>
      <c r="M27" s="6">
        <v>0.15020018080847219</v>
      </c>
      <c r="N27" s="6">
        <v>9678527.7234127894</v>
      </c>
      <c r="O27" s="6">
        <v>0.83728278041074267</v>
      </c>
      <c r="P27" s="6">
        <f t="shared" si="0"/>
        <v>3414.3481069142154</v>
      </c>
    </row>
    <row r="28" spans="1:16" x14ac:dyDescent="0.3">
      <c r="A28">
        <v>1986</v>
      </c>
      <c r="B28" s="8">
        <v>3901.2733534798526</v>
      </c>
      <c r="C28" s="8">
        <v>1779709.348981041</v>
      </c>
      <c r="D28" s="1">
        <f>(Calculations!C28-1)*100</f>
        <v>24.118658641444533</v>
      </c>
      <c r="E28" s="1">
        <f t="shared" si="2"/>
        <v>4.939123509254685</v>
      </c>
      <c r="F28" s="1">
        <v>2.814889339124786</v>
      </c>
      <c r="G28" s="1">
        <f t="shared" si="1"/>
        <v>62.442696124442833</v>
      </c>
      <c r="H28" s="1">
        <v>62.442696124442833</v>
      </c>
      <c r="I28" s="1">
        <f t="shared" si="3"/>
        <v>2.124234170129899</v>
      </c>
      <c r="J28" s="1">
        <v>2.124234170129899</v>
      </c>
      <c r="K28" s="1">
        <v>702.5</v>
      </c>
      <c r="L28">
        <v>201113</v>
      </c>
      <c r="M28" s="6">
        <v>0.18642644969650007</v>
      </c>
      <c r="N28" s="6">
        <v>10159050.719603689</v>
      </c>
      <c r="O28" s="6">
        <v>0.81832543443917838</v>
      </c>
      <c r="P28" s="6">
        <f t="shared" si="0"/>
        <v>3083.6483697962913</v>
      </c>
    </row>
    <row r="29" spans="1:16" x14ac:dyDescent="0.3">
      <c r="A29">
        <v>1987</v>
      </c>
      <c r="B29" s="8">
        <v>4162.7135681296177</v>
      </c>
      <c r="C29" s="8">
        <v>2523915.3420047355</v>
      </c>
      <c r="D29" s="1">
        <f>(Calculations!C29-1)*100</f>
        <v>32.040180117769324</v>
      </c>
      <c r="E29" s="1">
        <f t="shared" si="2"/>
        <v>3.2832468964826464</v>
      </c>
      <c r="F29" s="1">
        <v>0.90782951302271031</v>
      </c>
      <c r="G29" s="1">
        <f t="shared" si="1"/>
        <v>58.961335828793516</v>
      </c>
      <c r="H29" s="1">
        <v>58.961335828793516</v>
      </c>
      <c r="I29" s="1">
        <f t="shared" si="3"/>
        <v>2.3754173834599364</v>
      </c>
      <c r="J29" s="1">
        <v>2.3754173834599364</v>
      </c>
      <c r="K29" s="1">
        <v>807.25</v>
      </c>
      <c r="L29">
        <v>286885</v>
      </c>
      <c r="M29" s="6">
        <v>0.2461578199664213</v>
      </c>
      <c r="N29" s="6">
        <v>10929340.866968166</v>
      </c>
      <c r="O29" s="6">
        <v>0.83570300157977884</v>
      </c>
      <c r="P29" s="6">
        <f t="shared" si="0"/>
        <v>2740.6045768414037</v>
      </c>
    </row>
    <row r="30" spans="1:16" x14ac:dyDescent="0.3">
      <c r="A30">
        <v>1988</v>
      </c>
      <c r="B30" s="8">
        <v>4345.4106986708821</v>
      </c>
      <c r="C30" s="8">
        <v>3429405.8003171985</v>
      </c>
      <c r="D30" s="1">
        <f>(Calculations!C30-1)*100</f>
        <v>16.946484784889826</v>
      </c>
      <c r="E30" s="1">
        <f t="shared" si="2"/>
        <v>4.7367303893510249</v>
      </c>
      <c r="F30" s="1">
        <v>2.1165845721559382</v>
      </c>
      <c r="G30" s="1">
        <f t="shared" si="1"/>
        <v>54.905220865967586</v>
      </c>
      <c r="H30" s="1">
        <v>54.905220865967586</v>
      </c>
      <c r="I30" s="1">
        <f t="shared" si="3"/>
        <v>2.6201458171950867</v>
      </c>
      <c r="J30" s="1">
        <v>2.6201458171950867</v>
      </c>
      <c r="K30" s="1">
        <v>933.75</v>
      </c>
      <c r="L30">
        <v>354311</v>
      </c>
      <c r="M30" s="6">
        <v>0.28787291747384736</v>
      </c>
      <c r="N30" s="6">
        <v>11575852.043612972</v>
      </c>
      <c r="O30" s="6">
        <v>0.86887835703001581</v>
      </c>
      <c r="P30" s="6">
        <f t="shared" si="0"/>
        <v>2818.3101522583611</v>
      </c>
    </row>
    <row r="31" spans="1:16" x14ac:dyDescent="0.3">
      <c r="A31">
        <v>1989</v>
      </c>
      <c r="B31" s="8">
        <v>4603.410442538272</v>
      </c>
      <c r="C31" s="8">
        <v>4858488.9672426693</v>
      </c>
      <c r="D31" s="1">
        <f>(Calculations!C31-1)*100</f>
        <v>28.532974427994628</v>
      </c>
      <c r="E31" s="1">
        <f t="shared" si="2"/>
        <v>1.660537695675028</v>
      </c>
      <c r="F31" s="1">
        <v>0.33012083389752134</v>
      </c>
      <c r="G31" s="1">
        <f t="shared" si="1"/>
        <v>54.496506273909361</v>
      </c>
      <c r="H31" s="1">
        <v>54.496506273909361</v>
      </c>
      <c r="I31" s="1">
        <f t="shared" si="3"/>
        <v>1.3304168617775065</v>
      </c>
      <c r="J31" s="1">
        <v>1.3304168617775065</v>
      </c>
      <c r="K31" s="1">
        <v>1145</v>
      </c>
      <c r="L31">
        <v>450736</v>
      </c>
      <c r="M31" s="6">
        <v>0.37001162340178229</v>
      </c>
      <c r="N31" s="6">
        <v>12378660.98717171</v>
      </c>
      <c r="O31" s="6">
        <v>0.91232227488151663</v>
      </c>
      <c r="P31" s="6">
        <f t="shared" si="0"/>
        <v>2823.1788913426467</v>
      </c>
    </row>
    <row r="32" spans="1:16" x14ac:dyDescent="0.3">
      <c r="A32">
        <v>1990</v>
      </c>
      <c r="B32" s="8">
        <v>4698.1993145868419</v>
      </c>
      <c r="C32" s="8">
        <v>7003958.8827211782</v>
      </c>
      <c r="D32" s="1">
        <f>(Calculations!C32-1)*100</f>
        <v>44.066317626527038</v>
      </c>
      <c r="E32" s="1">
        <f t="shared" si="2"/>
        <v>-3.9932216707355668</v>
      </c>
      <c r="F32" s="1">
        <v>-5.1925830082560607</v>
      </c>
      <c r="G32" s="1">
        <f t="shared" si="1"/>
        <v>31.574697032369585</v>
      </c>
      <c r="H32" s="1">
        <v>31.574697032369585</v>
      </c>
      <c r="I32" s="1">
        <f t="shared" si="3"/>
        <v>1.1993613375204937</v>
      </c>
      <c r="J32" s="1">
        <v>1.1993613375204937</v>
      </c>
      <c r="K32" s="1">
        <v>1229.9166666666667</v>
      </c>
      <c r="L32">
        <v>547123</v>
      </c>
      <c r="M32" s="6">
        <v>0.53306212062508074</v>
      </c>
      <c r="N32" s="6">
        <v>12889068.196377208</v>
      </c>
      <c r="O32" s="6">
        <v>0.9636650868878357</v>
      </c>
      <c r="P32" s="6">
        <f t="shared" si="0"/>
        <v>2223.4327024743488</v>
      </c>
    </row>
    <row r="33" spans="1:16" x14ac:dyDescent="0.3">
      <c r="A33">
        <v>1991</v>
      </c>
      <c r="B33" s="8">
        <v>4758.0950178821349</v>
      </c>
      <c r="C33" s="8">
        <v>9255684.1593739633</v>
      </c>
      <c r="D33" s="1">
        <f>(Calculations!C33-1)*100</f>
        <v>11.811023622047244</v>
      </c>
      <c r="E33" s="1">
        <f t="shared" si="2"/>
        <v>-0.15420032945058582</v>
      </c>
      <c r="F33" s="1">
        <v>-1.8651391364713812</v>
      </c>
      <c r="G33" s="1">
        <f t="shared" si="1"/>
        <v>27.287539913404313</v>
      </c>
      <c r="H33" s="1">
        <v>27.287539913404313</v>
      </c>
      <c r="I33" s="1">
        <f t="shared" si="3"/>
        <v>1.7109388070207954</v>
      </c>
      <c r="J33" s="1">
        <v>1.7109388070207954</v>
      </c>
      <c r="K33" s="1">
        <v>1322.2727272727273</v>
      </c>
      <c r="L33">
        <v>687580</v>
      </c>
      <c r="M33" s="6">
        <v>0.59602221361229502</v>
      </c>
      <c r="N33" s="6">
        <v>13339367.147406742</v>
      </c>
      <c r="O33" s="6">
        <v>0.96603475513428128</v>
      </c>
      <c r="P33" s="6">
        <f t="shared" si="0"/>
        <v>2143.1439653397802</v>
      </c>
    </row>
    <row r="34" spans="1:16" x14ac:dyDescent="0.3">
      <c r="A34">
        <v>1992</v>
      </c>
      <c r="B34" s="8">
        <v>4702.2424073305665</v>
      </c>
      <c r="C34" s="8">
        <v>10738283.273766331</v>
      </c>
      <c r="D34" s="1">
        <f>(Calculations!C34-1)*100</f>
        <v>17.811484290357548</v>
      </c>
      <c r="E34" s="1">
        <f t="shared" si="2"/>
        <v>3.9594226883001369</v>
      </c>
      <c r="F34" s="1">
        <v>-0.27206094684032522</v>
      </c>
      <c r="G34" s="1">
        <f t="shared" si="1"/>
        <v>19.951216671383481</v>
      </c>
      <c r="H34" s="1">
        <v>19.951216671383481</v>
      </c>
      <c r="I34" s="1">
        <f t="shared" si="3"/>
        <v>4.2314836351404619</v>
      </c>
      <c r="J34" s="1">
        <v>4.2314836351404619</v>
      </c>
      <c r="K34" s="1">
        <v>1498.5454545454545</v>
      </c>
      <c r="L34">
        <v>901981</v>
      </c>
      <c r="M34" s="6">
        <v>0.70218261655689029</v>
      </c>
      <c r="N34" s="6">
        <v>13565659.908216847</v>
      </c>
      <c r="O34" s="6">
        <v>0.98104265402843605</v>
      </c>
      <c r="P34" s="6">
        <f t="shared" si="0"/>
        <v>2093.6676232719192</v>
      </c>
    </row>
    <row r="35" spans="1:16" x14ac:dyDescent="0.3">
      <c r="A35">
        <v>1993</v>
      </c>
      <c r="B35" s="8">
        <v>4866.1892408971853</v>
      </c>
      <c r="C35" s="8">
        <v>12645361.493907506</v>
      </c>
      <c r="D35" s="1">
        <f>(Calculations!C35-1)*100</f>
        <v>20.406474158543286</v>
      </c>
      <c r="E35" s="1">
        <f t="shared" si="2"/>
        <v>-0.17352806187335768</v>
      </c>
      <c r="F35" s="1">
        <v>-1.5987923946302773</v>
      </c>
      <c r="G35" s="1">
        <f t="shared" si="1"/>
        <v>17.654695878678677</v>
      </c>
      <c r="H35" s="1">
        <v>17.654695878678677</v>
      </c>
      <c r="I35" s="1">
        <f t="shared" si="3"/>
        <v>1.4252643327569197</v>
      </c>
      <c r="J35" s="1">
        <v>1.4252643327569197</v>
      </c>
      <c r="K35" s="1">
        <v>1742.4545454545455</v>
      </c>
      <c r="L35">
        <v>1053311</v>
      </c>
      <c r="M35" s="6">
        <v>0.84547333075035513</v>
      </c>
      <c r="N35" s="6">
        <v>14235309.638271177</v>
      </c>
      <c r="O35" s="6">
        <v>0.98262243285939976</v>
      </c>
      <c r="P35" s="6">
        <f t="shared" ref="P35:P58" si="4">K35*O35/M35</f>
        <v>2025.1081404092483</v>
      </c>
    </row>
    <row r="36" spans="1:16" x14ac:dyDescent="0.3">
      <c r="A36">
        <v>1994</v>
      </c>
      <c r="B36" s="8">
        <v>5066.6761344166789</v>
      </c>
      <c r="C36" s="8">
        <v>14992331.683506493</v>
      </c>
      <c r="D36" s="1">
        <f>(Calculations!C36-1)*100</f>
        <v>18.276941877339038</v>
      </c>
      <c r="E36" s="1">
        <f t="shared" si="2"/>
        <v>-1.5054516055510481</v>
      </c>
      <c r="F36" s="1">
        <v>-2.8807194707249613</v>
      </c>
      <c r="G36" s="1">
        <f t="shared" si="1"/>
        <v>16.106969123635327</v>
      </c>
      <c r="H36" s="1">
        <v>16.106969123635327</v>
      </c>
      <c r="I36" s="1">
        <f t="shared" si="3"/>
        <v>1.3752678651739132</v>
      </c>
      <c r="J36" s="1">
        <v>1.3752678651739132</v>
      </c>
      <c r="K36" s="1">
        <v>1913.1818181818182</v>
      </c>
      <c r="L36">
        <v>1342253</v>
      </c>
      <c r="M36" s="6">
        <v>1</v>
      </c>
      <c r="N36" s="6">
        <v>14992331.683506493</v>
      </c>
      <c r="O36" s="6">
        <v>1</v>
      </c>
      <c r="P36" s="6">
        <f t="shared" si="4"/>
        <v>1913.1818181818182</v>
      </c>
    </row>
    <row r="37" spans="1:16" x14ac:dyDescent="0.3">
      <c r="A37">
        <v>1995</v>
      </c>
      <c r="B37" s="8">
        <v>5389.3330330285562</v>
      </c>
      <c r="C37" s="8">
        <v>17789145.328094486</v>
      </c>
      <c r="D37" s="1">
        <f>(Calculations!C37-1)*100</f>
        <v>10.533159947984405</v>
      </c>
      <c r="E37" s="1">
        <f t="shared" si="2"/>
        <v>-1.186944366211784E-2</v>
      </c>
      <c r="F37" s="1">
        <v>-1.0984732357863229</v>
      </c>
      <c r="G37" s="1">
        <f t="shared" si="1"/>
        <v>16.001282193331161</v>
      </c>
      <c r="H37" s="1">
        <v>16.001282193331161</v>
      </c>
      <c r="I37" s="1">
        <f t="shared" si="3"/>
        <v>1.0866037921242051</v>
      </c>
      <c r="J37" s="1">
        <v>1.0866037921242051</v>
      </c>
      <c r="K37" s="1">
        <v>1971.4545454545455</v>
      </c>
      <c r="L37">
        <v>1650909</v>
      </c>
      <c r="M37" s="6">
        <v>1.1053315994798441</v>
      </c>
      <c r="N37" s="6">
        <v>16015230.034361625</v>
      </c>
      <c r="O37" s="6">
        <v>1.0213270142180095</v>
      </c>
      <c r="P37" s="6">
        <f t="shared" si="4"/>
        <v>1821.6250992219377</v>
      </c>
    </row>
    <row r="38" spans="1:16" x14ac:dyDescent="0.3">
      <c r="A38">
        <v>1996</v>
      </c>
      <c r="B38" s="8">
        <v>5335.3833664223257</v>
      </c>
      <c r="C38" s="8">
        <v>20132862.098148197</v>
      </c>
      <c r="D38" s="1">
        <f>(Calculations!C38-1)*100</f>
        <v>8.176470588235297</v>
      </c>
      <c r="E38" s="1">
        <f t="shared" si="2"/>
        <v>2.0388073479498114E-2</v>
      </c>
      <c r="F38" s="1">
        <v>-0.9600481914186948</v>
      </c>
      <c r="G38" s="1">
        <f t="shared" si="1"/>
        <v>15.589731249435356</v>
      </c>
      <c r="H38" s="1">
        <v>15.589731249435356</v>
      </c>
      <c r="I38" s="1">
        <f t="shared" si="3"/>
        <v>0.98043626489819291</v>
      </c>
      <c r="J38" s="1">
        <v>0.98043626489819291</v>
      </c>
      <c r="K38" s="1">
        <v>2109</v>
      </c>
      <c r="L38">
        <v>1703493</v>
      </c>
      <c r="M38" s="6">
        <v>1.1957087126137842</v>
      </c>
      <c r="N38" s="6">
        <v>16267275.343454966</v>
      </c>
      <c r="O38" s="6">
        <v>1.0497630331753556</v>
      </c>
      <c r="P38" s="6">
        <f t="shared" si="4"/>
        <v>1851.579915418693</v>
      </c>
    </row>
    <row r="39" spans="1:16" x14ac:dyDescent="0.3">
      <c r="A39">
        <v>1997</v>
      </c>
      <c r="B39" s="8">
        <v>5487.7748758157495</v>
      </c>
      <c r="C39" s="8">
        <v>21702866.395208146</v>
      </c>
      <c r="D39" s="1">
        <f>(Calculations!C39-1)*100</f>
        <v>6.1990212071778128</v>
      </c>
      <c r="E39" s="1">
        <f t="shared" si="2"/>
        <v>1.7413859392146587</v>
      </c>
      <c r="F39" s="1">
        <v>0.81258276471593349</v>
      </c>
      <c r="G39" s="1">
        <f t="shared" si="1"/>
        <v>15.451818888308184</v>
      </c>
      <c r="H39" s="1">
        <v>15.451818888308184</v>
      </c>
      <c r="I39" s="1">
        <f t="shared" si="3"/>
        <v>0.92880317449872529</v>
      </c>
      <c r="J39" s="1">
        <v>0.92880317449872529</v>
      </c>
      <c r="K39" s="1">
        <v>2330</v>
      </c>
      <c r="L39">
        <v>1831797</v>
      </c>
      <c r="M39" s="6">
        <v>1.2698309492847855</v>
      </c>
      <c r="N39" s="6">
        <v>16957417.11937755</v>
      </c>
      <c r="O39" s="6">
        <v>1.0379146919431281</v>
      </c>
      <c r="P39" s="6">
        <f t="shared" si="4"/>
        <v>1904.4591987536494</v>
      </c>
    </row>
    <row r="40" spans="1:16" x14ac:dyDescent="0.3">
      <c r="A40">
        <v>1998</v>
      </c>
      <c r="B40" s="8">
        <v>5325.1010762784026</v>
      </c>
      <c r="C40" s="8">
        <v>24605392.360497016</v>
      </c>
      <c r="D40" s="1">
        <f>(Calculations!C40-1)*100</f>
        <v>14.644137224782373</v>
      </c>
      <c r="E40" s="1">
        <f t="shared" si="2"/>
        <v>-0.72844626568926663</v>
      </c>
      <c r="F40" s="1">
        <v>-1.631596052833052</v>
      </c>
      <c r="G40" s="1">
        <f t="shared" si="1"/>
        <v>18.3732840144081</v>
      </c>
      <c r="H40" s="1">
        <v>18.3732840144081</v>
      </c>
      <c r="I40" s="1">
        <f t="shared" si="3"/>
        <v>0.90314978714378535</v>
      </c>
      <c r="J40" s="1">
        <v>0.90314978714378535</v>
      </c>
      <c r="K40" s="1">
        <v>2840</v>
      </c>
      <c r="L40">
        <v>1987333</v>
      </c>
      <c r="M40" s="6">
        <v>1.4557867360208061</v>
      </c>
      <c r="N40" s="6">
        <v>16968954.565882504</v>
      </c>
      <c r="O40" s="6">
        <v>1.0371248025276463</v>
      </c>
      <c r="P40" s="6">
        <f t="shared" si="4"/>
        <v>2023.2595656349072</v>
      </c>
    </row>
    <row r="41" spans="1:16" x14ac:dyDescent="0.3">
      <c r="A41">
        <v>1999</v>
      </c>
      <c r="B41" s="8">
        <v>5063.8884617784252</v>
      </c>
      <c r="C41" s="8">
        <v>26176950.737209246</v>
      </c>
      <c r="D41" s="1">
        <f>(Calculations!C41-1)*100</f>
        <v>5.4041983028137563</v>
      </c>
      <c r="E41" s="1">
        <f t="shared" si="2"/>
        <v>3.9423385271552922</v>
      </c>
      <c r="F41" s="1">
        <v>2.968559229961373</v>
      </c>
      <c r="G41" s="1">
        <f t="shared" si="1"/>
        <v>28.063559013657102</v>
      </c>
      <c r="H41" s="1">
        <v>28.063559013657102</v>
      </c>
      <c r="I41" s="1">
        <f t="shared" si="3"/>
        <v>0.97377929719391909</v>
      </c>
      <c r="J41" s="1">
        <v>0.97377929719391909</v>
      </c>
      <c r="K41" s="1">
        <v>3315</v>
      </c>
      <c r="L41">
        <v>2138545</v>
      </c>
      <c r="M41" s="6">
        <v>1.5344603381014303</v>
      </c>
      <c r="N41" s="6">
        <v>16737145.11944644</v>
      </c>
      <c r="O41" s="6">
        <v>1.0679304897314374</v>
      </c>
      <c r="P41" s="6">
        <f t="shared" si="4"/>
        <v>2307.1235440597638</v>
      </c>
    </row>
    <row r="42" spans="1:16" x14ac:dyDescent="0.3">
      <c r="A42">
        <v>2000</v>
      </c>
      <c r="B42" s="8">
        <v>4831.7537265961028</v>
      </c>
      <c r="C42" s="8">
        <v>28574100.862382505</v>
      </c>
      <c r="D42" s="1">
        <f>(Calculations!C42-1)*100</f>
        <v>8.6440677966101553</v>
      </c>
      <c r="E42" s="1">
        <f t="shared" si="2"/>
        <v>4.3678624870758016</v>
      </c>
      <c r="F42" s="1">
        <v>2.9783983925440864</v>
      </c>
      <c r="G42" s="1">
        <f t="shared" si="1"/>
        <v>30.198603857491296</v>
      </c>
      <c r="H42" s="1">
        <v>30.198603857491296</v>
      </c>
      <c r="I42" s="1">
        <f t="shared" si="3"/>
        <v>1.3894640945317152</v>
      </c>
      <c r="J42" s="1">
        <v>1.3894640945317152</v>
      </c>
      <c r="K42" s="1">
        <v>3545</v>
      </c>
      <c r="L42">
        <v>2106943.3540000003</v>
      </c>
      <c r="M42" s="6">
        <v>1.6671001300390114</v>
      </c>
      <c r="N42" s="6">
        <v>16349824.054186696</v>
      </c>
      <c r="O42" s="6">
        <v>1.1097946287519749</v>
      </c>
      <c r="P42" s="6">
        <f t="shared" si="4"/>
        <v>2359.9194121793316</v>
      </c>
    </row>
    <row r="43" spans="1:16" x14ac:dyDescent="0.3">
      <c r="A43">
        <v>2001</v>
      </c>
      <c r="B43" s="8">
        <v>4645.6941432596868</v>
      </c>
      <c r="C43" s="8">
        <v>31462078.100319903</v>
      </c>
      <c r="D43" s="1">
        <f>(Calculations!C43-1)*100</f>
        <v>8.3853354134165272</v>
      </c>
      <c r="E43" s="1">
        <f t="shared" si="2"/>
        <v>0.56080124991352143</v>
      </c>
      <c r="F43" s="1">
        <v>-0.93002056310667103</v>
      </c>
      <c r="G43" s="1">
        <f t="shared" si="1"/>
        <v>33.603312313516419</v>
      </c>
      <c r="H43" s="1">
        <v>33.603312313516419</v>
      </c>
      <c r="I43" s="1">
        <f t="shared" si="3"/>
        <v>1.4908218130201925</v>
      </c>
      <c r="J43" s="1">
        <v>1.4908218130201925</v>
      </c>
      <c r="K43" s="1">
        <v>4635</v>
      </c>
      <c r="L43">
        <v>2227567.355856</v>
      </c>
      <c r="M43" s="6">
        <v>1.8068920676202858</v>
      </c>
      <c r="N43" s="6">
        <v>16213457.576121617</v>
      </c>
      <c r="O43" s="6">
        <v>1.0900473933649291</v>
      </c>
      <c r="P43" s="6">
        <f t="shared" si="4"/>
        <v>2796.1657249956947</v>
      </c>
    </row>
    <row r="44" spans="1:16" x14ac:dyDescent="0.3">
      <c r="A44">
        <v>2002</v>
      </c>
      <c r="B44" s="8">
        <v>4523.0647686217944</v>
      </c>
      <c r="C44" s="8">
        <v>36156212.343866736</v>
      </c>
      <c r="D44" s="1">
        <f>(Calculations!C44-1)*100</f>
        <v>14.645555955379663</v>
      </c>
      <c r="E44" s="1">
        <f t="shared" si="2"/>
        <v>3.192221911794884</v>
      </c>
      <c r="F44" s="1">
        <v>2.2213588207066648</v>
      </c>
      <c r="G44" s="1">
        <f t="shared" si="1"/>
        <v>48.17912023228471</v>
      </c>
      <c r="H44" s="1">
        <v>48.17912023228471</v>
      </c>
      <c r="I44" s="1">
        <f t="shared" si="3"/>
        <v>0.97086309108821933</v>
      </c>
      <c r="J44" s="1">
        <v>0.97086309108821933</v>
      </c>
      <c r="K44" s="1">
        <v>7000</v>
      </c>
      <c r="L44">
        <v>2193175.648856</v>
      </c>
      <c r="M44" s="6">
        <v>2.0715214564369311</v>
      </c>
      <c r="N44" s="6">
        <v>16209987.183112355</v>
      </c>
      <c r="O44" s="6">
        <v>1.10347551342812</v>
      </c>
      <c r="P44" s="6">
        <f t="shared" si="4"/>
        <v>3728.8190136745575</v>
      </c>
    </row>
    <row r="45" spans="1:16" x14ac:dyDescent="0.3">
      <c r="A45">
        <v>2003</v>
      </c>
      <c r="B45" s="8">
        <v>4685.3438704667278</v>
      </c>
      <c r="C45" s="8">
        <v>42324219.772408746</v>
      </c>
      <c r="D45" s="1">
        <f>(Calculations!C45-1)*100</f>
        <v>9.322033898305083</v>
      </c>
      <c r="E45" s="1">
        <f t="shared" si="2"/>
        <v>0.18627394116183749</v>
      </c>
      <c r="F45" s="1">
        <v>-0.93322663120263405</v>
      </c>
      <c r="G45" s="1">
        <f t="shared" si="1"/>
        <v>40.788305604032338</v>
      </c>
      <c r="H45" s="1">
        <v>40.788305604032338</v>
      </c>
      <c r="I45" s="1">
        <f t="shared" si="3"/>
        <v>1.1195005723644715</v>
      </c>
      <c r="J45" s="1">
        <v>1.1195005723644715</v>
      </c>
      <c r="K45" s="1">
        <v>6070</v>
      </c>
      <c r="L45">
        <v>3461744.32</v>
      </c>
      <c r="M45" s="6">
        <v>2.2646293888166449</v>
      </c>
      <c r="N45" s="6">
        <v>16910379.472739432</v>
      </c>
      <c r="O45" s="6">
        <v>1.1461295418641391</v>
      </c>
      <c r="P45" s="6">
        <f t="shared" si="4"/>
        <v>3072.0286301462443</v>
      </c>
    </row>
    <row r="46" spans="1:16" x14ac:dyDescent="0.3">
      <c r="A46">
        <v>2004</v>
      </c>
      <c r="B46" s="8">
        <v>4838.5661190949422</v>
      </c>
      <c r="C46" s="8">
        <v>47999043.589724079</v>
      </c>
      <c r="D46" s="1">
        <f>(Calculations!C46-1)*100</f>
        <v>2.8136663795578443</v>
      </c>
      <c r="E46" s="1">
        <f t="shared" si="2"/>
        <v>-0.51772965130762638</v>
      </c>
      <c r="F46" s="1">
        <v>-2.0130865660625874</v>
      </c>
      <c r="G46" s="1">
        <f t="shared" si="1"/>
        <v>37.99193263260473</v>
      </c>
      <c r="H46" s="1">
        <v>37.99193263260473</v>
      </c>
      <c r="I46" s="1">
        <f t="shared" si="3"/>
        <v>1.495356914754961</v>
      </c>
      <c r="J46" s="1">
        <v>1.495356914754961</v>
      </c>
      <c r="K46" s="1">
        <v>6240</v>
      </c>
      <c r="L46">
        <v>4060380.1901509999</v>
      </c>
      <c r="M46" s="6">
        <v>2.3283485045513652</v>
      </c>
      <c r="N46" s="6">
        <v>17596504.314825632</v>
      </c>
      <c r="O46" s="6">
        <v>1.1958925750394946</v>
      </c>
      <c r="P46" s="6">
        <f t="shared" si="4"/>
        <v>3205.0054593027189</v>
      </c>
    </row>
    <row r="47" spans="1:16" x14ac:dyDescent="0.3">
      <c r="A47">
        <v>2005</v>
      </c>
      <c r="B47" s="8">
        <v>4866.7625254622626</v>
      </c>
      <c r="C47" s="8">
        <v>53962326.67652221</v>
      </c>
      <c r="D47" s="1">
        <f>(Calculations!C47-1)*100</f>
        <v>9.8575816810946737</v>
      </c>
      <c r="E47" s="1">
        <f t="shared" si="2"/>
        <v>-0.23515269217623613</v>
      </c>
      <c r="F47" s="1">
        <v>-1.3100428987310817</v>
      </c>
      <c r="G47" s="1">
        <f t="shared" si="1"/>
        <v>31.769323442254287</v>
      </c>
      <c r="H47" s="1">
        <v>31.769323442254287</v>
      </c>
      <c r="I47" s="1">
        <f t="shared" si="3"/>
        <v>1.0748902065548456</v>
      </c>
      <c r="J47" s="1">
        <v>1.0748902065548456</v>
      </c>
      <c r="K47" s="1">
        <v>6100</v>
      </c>
      <c r="L47">
        <v>4240519.0591190001</v>
      </c>
      <c r="M47" s="6">
        <v>2.5578673602080624</v>
      </c>
      <c r="N47" s="6">
        <v>17971924.091679085</v>
      </c>
      <c r="O47" s="6">
        <v>1.2606635071090047</v>
      </c>
      <c r="P47" s="6">
        <f t="shared" si="4"/>
        <v>3006.4293063028113</v>
      </c>
    </row>
    <row r="48" spans="1:16" x14ac:dyDescent="0.3">
      <c r="A48">
        <v>2006</v>
      </c>
      <c r="B48" s="8">
        <v>5083.5928926587185</v>
      </c>
      <c r="C48" s="8">
        <v>59996506.118773416</v>
      </c>
      <c r="D48" s="1">
        <f>(Calculations!C48-1)*100</f>
        <v>12.480935434672102</v>
      </c>
      <c r="E48" s="1">
        <f t="shared" si="2"/>
        <v>-1.0001831880942569</v>
      </c>
      <c r="F48" s="1">
        <v>-1.9950685617761601</v>
      </c>
      <c r="G48" s="1">
        <f t="shared" si="1"/>
        <v>21.47468833291164</v>
      </c>
      <c r="H48" s="1">
        <v>21.47468833291164</v>
      </c>
      <c r="I48" s="1">
        <f t="shared" si="3"/>
        <v>0.99488537368190333</v>
      </c>
      <c r="J48" s="1">
        <v>0.99488537368190333</v>
      </c>
      <c r="K48" s="1">
        <v>5170</v>
      </c>
      <c r="L48">
        <v>4789622.2997869998</v>
      </c>
      <c r="M48" s="6">
        <v>2.8771131339401821</v>
      </c>
      <c r="N48" s="6">
        <v>18835855.544550456</v>
      </c>
      <c r="O48" s="6">
        <v>1.2725118483412323</v>
      </c>
      <c r="P48" s="6">
        <f t="shared" si="4"/>
        <v>2286.6275845449431</v>
      </c>
    </row>
    <row r="49" spans="1:16" x14ac:dyDescent="0.3">
      <c r="A49">
        <v>2007</v>
      </c>
      <c r="B49" s="8">
        <v>5357.4611787473641</v>
      </c>
      <c r="C49" s="8">
        <v>69426262.232025474</v>
      </c>
      <c r="D49" s="1">
        <f>(Calculations!C49-1)*100</f>
        <v>5.966101694915249</v>
      </c>
      <c r="E49" s="1">
        <f t="shared" si="2"/>
        <v>-0.64338929551228619</v>
      </c>
      <c r="F49" s="1">
        <v>-1.7139921749980691</v>
      </c>
      <c r="G49" s="1">
        <f t="shared" si="1"/>
        <v>18.830035242713105</v>
      </c>
      <c r="H49" s="1">
        <v>18.830035242713105</v>
      </c>
      <c r="I49" s="1">
        <f t="shared" si="3"/>
        <v>1.0706028794857829</v>
      </c>
      <c r="J49" s="1">
        <v>1.0706028794857829</v>
      </c>
      <c r="K49" s="1">
        <v>4850</v>
      </c>
      <c r="L49">
        <v>6476434.7144370005</v>
      </c>
      <c r="M49" s="6">
        <v>3.0487646293888164</v>
      </c>
      <c r="N49" s="6">
        <v>19857064.596928742</v>
      </c>
      <c r="O49" s="6">
        <v>1.3562401263823065</v>
      </c>
      <c r="P49" s="6">
        <f t="shared" si="4"/>
        <v>2157.5180155093922</v>
      </c>
    </row>
    <row r="50" spans="1:16" x14ac:dyDescent="0.3">
      <c r="A50">
        <v>2008</v>
      </c>
      <c r="B50" s="8">
        <v>5721.1639221900732</v>
      </c>
      <c r="C50" s="8">
        <v>80734753.24228245</v>
      </c>
      <c r="D50" s="1">
        <f>(Calculations!C50-1)*100</f>
        <v>7.4999999999999956</v>
      </c>
      <c r="E50" s="1">
        <f t="shared" si="2"/>
        <v>-2.017928324911062</v>
      </c>
      <c r="F50" s="1">
        <v>-2.9100677199776124</v>
      </c>
      <c r="G50" s="1">
        <f t="shared" si="1"/>
        <v>15.727437803580044</v>
      </c>
      <c r="H50" s="1">
        <v>15.727437803580044</v>
      </c>
      <c r="I50" s="1">
        <f t="shared" si="3"/>
        <v>0.89213939506655038</v>
      </c>
      <c r="J50" s="1">
        <v>0.89213939506655038</v>
      </c>
      <c r="K50" s="1">
        <v>4930</v>
      </c>
      <c r="L50">
        <v>7616942.5720320009</v>
      </c>
      <c r="M50" s="6">
        <v>3.2774219765929775</v>
      </c>
      <c r="N50" s="6">
        <v>21119799.320640549</v>
      </c>
      <c r="O50" s="6">
        <v>1.3404423380726698</v>
      </c>
      <c r="P50" s="6">
        <f t="shared" si="4"/>
        <v>2016.335026095102</v>
      </c>
    </row>
    <row r="51" spans="1:16" x14ac:dyDescent="0.3">
      <c r="A51">
        <v>2009</v>
      </c>
      <c r="B51" s="8">
        <v>5274.764093323688</v>
      </c>
      <c r="C51" s="8">
        <v>79117170.176796183</v>
      </c>
      <c r="D51" s="1">
        <f>(Calculations!C51-1)*100</f>
        <v>1.8604651162790642</v>
      </c>
      <c r="E51" s="1">
        <f t="shared" si="2"/>
        <v>1.3747932904171147</v>
      </c>
      <c r="F51" s="1">
        <v>0.46788676863800827</v>
      </c>
      <c r="G51" s="1">
        <f t="shared" si="1"/>
        <v>15.859072905079632</v>
      </c>
      <c r="H51" s="1">
        <v>15.859072905079632</v>
      </c>
      <c r="I51" s="1">
        <f t="shared" si="3"/>
        <v>0.90690652177910636</v>
      </c>
      <c r="J51" s="1">
        <v>0.90690652177910636</v>
      </c>
      <c r="K51" s="1">
        <v>4600</v>
      </c>
      <c r="L51">
        <v>10160304.167924</v>
      </c>
      <c r="M51" s="6">
        <v>3.3383972691807537</v>
      </c>
      <c r="N51" s="6">
        <v>20282252.396957401</v>
      </c>
      <c r="O51" s="6">
        <v>1.3988941548183254</v>
      </c>
      <c r="P51" s="6">
        <f t="shared" si="4"/>
        <v>1927.5456434049358</v>
      </c>
    </row>
    <row r="52" spans="1:16" x14ac:dyDescent="0.3">
      <c r="A52">
        <v>2010</v>
      </c>
      <c r="B52" s="8">
        <v>6158.9541249160438</v>
      </c>
      <c r="C52" s="8">
        <v>94934255.213694632</v>
      </c>
      <c r="D52" s="1">
        <f>(Calculations!C52-1)*100</f>
        <v>7.214611872146115</v>
      </c>
      <c r="E52" s="1">
        <f t="shared" si="2"/>
        <v>-0.25973083236410932</v>
      </c>
      <c r="F52" s="1">
        <v>-0.77586804338931425</v>
      </c>
      <c r="G52" s="1">
        <f t="shared" si="1"/>
        <v>13.470868602424311</v>
      </c>
      <c r="H52" s="1">
        <v>13.470868602424311</v>
      </c>
      <c r="I52" s="1">
        <f t="shared" si="3"/>
        <v>0.51613721102520493</v>
      </c>
      <c r="J52" s="1">
        <v>0.51613721102520493</v>
      </c>
      <c r="K52" s="1">
        <v>4558</v>
      </c>
      <c r="L52">
        <v>10273551.947507001</v>
      </c>
      <c r="M52" s="6">
        <v>3.5792496749024703</v>
      </c>
      <c r="N52" s="6">
        <v>22937808.012133818</v>
      </c>
      <c r="O52" s="6">
        <v>1.4533965244865719</v>
      </c>
      <c r="P52" s="6">
        <f t="shared" si="4"/>
        <v>1850.8296319927181</v>
      </c>
    </row>
    <row r="53" spans="1:16" x14ac:dyDescent="0.3">
      <c r="A53">
        <v>2011</v>
      </c>
      <c r="B53" s="8">
        <v>6404.3621985165746</v>
      </c>
      <c r="C53" s="8">
        <v>105203213.929758</v>
      </c>
      <c r="D53" s="1">
        <f>(Calculations!C53-1)*100</f>
        <v>4.9403747870528036</v>
      </c>
      <c r="E53" s="1">
        <f t="shared" si="2"/>
        <v>-0.78122377920846253</v>
      </c>
      <c r="F53" s="1">
        <v>-1.2943448952581693</v>
      </c>
      <c r="G53" s="1">
        <f t="shared" si="1"/>
        <v>11.918844790590608</v>
      </c>
      <c r="H53" s="1">
        <v>11.918844790590608</v>
      </c>
      <c r="I53" s="1">
        <f t="shared" si="3"/>
        <v>0.51312111604970678</v>
      </c>
      <c r="J53" s="1">
        <v>0.51312111604970678</v>
      </c>
      <c r="K53" s="1">
        <v>4478</v>
      </c>
      <c r="L53">
        <v>11598787.269677</v>
      </c>
      <c r="M53" s="6">
        <v>3.7560780234070212</v>
      </c>
      <c r="N53" s="6">
        <v>23933861.037312727</v>
      </c>
      <c r="O53" s="6">
        <v>1.5221169036334914</v>
      </c>
      <c r="P53" s="6">
        <f t="shared" si="4"/>
        <v>1814.6693045231677</v>
      </c>
    </row>
    <row r="54" spans="1:16" x14ac:dyDescent="0.3">
      <c r="A54">
        <v>2012</v>
      </c>
      <c r="B54" s="8">
        <v>6153.3474788121584</v>
      </c>
      <c r="C54" s="8">
        <v>108832260.32910401</v>
      </c>
      <c r="D54" s="1">
        <f>(Calculations!C54-1)*100</f>
        <v>3.9772727272727293</v>
      </c>
      <c r="E54" s="1">
        <f t="shared" si="2"/>
        <v>2.062968454414885</v>
      </c>
      <c r="F54" s="1">
        <v>1.5976262904412439</v>
      </c>
      <c r="G54" s="1">
        <f t="shared" si="1"/>
        <v>10.392654988336519</v>
      </c>
      <c r="H54" s="1">
        <v>10.392654988336519</v>
      </c>
      <c r="I54" s="1">
        <f t="shared" si="3"/>
        <v>0.46534216397364109</v>
      </c>
      <c r="J54" s="1">
        <v>0.46534216397364109</v>
      </c>
      <c r="K54" s="1">
        <v>4224</v>
      </c>
      <c r="L54">
        <v>13591719.116319001</v>
      </c>
      <c r="M54" s="6">
        <v>3.9054674902470734</v>
      </c>
      <c r="N54" s="6">
        <v>23637328.194770973</v>
      </c>
      <c r="O54" s="6">
        <v>1.5426540284360193</v>
      </c>
      <c r="P54" s="6">
        <f t="shared" si="4"/>
        <v>1668.4739105846481</v>
      </c>
    </row>
    <row r="55" spans="1:16" x14ac:dyDescent="0.3">
      <c r="A55">
        <v>2013</v>
      </c>
      <c r="B55" s="8">
        <v>7277.4017554506227</v>
      </c>
      <c r="C55" s="8">
        <v>125152244.90377593</v>
      </c>
      <c r="D55" s="1">
        <f>(Calculations!C55-1)*100</f>
        <v>3.7470725995316201</v>
      </c>
      <c r="E55" s="1">
        <f t="shared" si="2"/>
        <v>2.3965116234345549</v>
      </c>
      <c r="F55" s="1">
        <v>1.9138503762818153</v>
      </c>
      <c r="G55" s="1">
        <f t="shared" si="1"/>
        <v>11.41052749701589</v>
      </c>
      <c r="H55" s="1">
        <v>11.41052749701589</v>
      </c>
      <c r="I55" s="1">
        <f t="shared" si="3"/>
        <v>0.48266124715273961</v>
      </c>
      <c r="J55" s="1">
        <v>0.48266124715273961</v>
      </c>
      <c r="K55" s="1">
        <v>4585</v>
      </c>
      <c r="L55">
        <v>13164096.192934999</v>
      </c>
      <c r="M55" s="6">
        <v>4.0518081924577372</v>
      </c>
      <c r="N55" s="6">
        <v>26955128.992666699</v>
      </c>
      <c r="O55" s="6">
        <v>1.566350710900474</v>
      </c>
      <c r="P55" s="6">
        <f t="shared" si="4"/>
        <v>1772.4723551443342</v>
      </c>
    </row>
    <row r="56" spans="1:16" x14ac:dyDescent="0.3">
      <c r="A56">
        <v>2014</v>
      </c>
      <c r="B56" s="8">
        <v>7613.3433964836895</v>
      </c>
      <c r="C56" s="8">
        <v>137797686.414745</v>
      </c>
      <c r="D56" s="1">
        <f>(Calculations!C56-1)*100</f>
        <v>4.2136945071482357</v>
      </c>
      <c r="E56" s="1">
        <f t="shared" si="2"/>
        <v>1.74814613431391</v>
      </c>
      <c r="F56" s="1">
        <v>1.4757323995376095</v>
      </c>
      <c r="G56" s="1">
        <f t="shared" si="1"/>
        <v>14.179631724296254</v>
      </c>
      <c r="H56" s="1">
        <v>14.179631724296254</v>
      </c>
      <c r="I56" s="1">
        <f t="shared" si="3"/>
        <v>0.27241373477630043</v>
      </c>
      <c r="J56" s="1">
        <v>0.27241373477630043</v>
      </c>
      <c r="K56" s="1">
        <v>4629</v>
      </c>
      <c r="L56">
        <v>14589640</v>
      </c>
      <c r="M56" s="6">
        <v>4.2225390117035113</v>
      </c>
      <c r="N56" s="6">
        <v>28228040.145098101</v>
      </c>
      <c r="O56" s="6">
        <v>1.5545023696682465</v>
      </c>
      <c r="P56" s="6">
        <f t="shared" si="4"/>
        <v>1704.1385406386794</v>
      </c>
    </row>
    <row r="57" spans="1:16" x14ac:dyDescent="0.3">
      <c r="A57">
        <v>2015</v>
      </c>
      <c r="B57" s="8">
        <v>7774.2962162500944</v>
      </c>
      <c r="C57" s="8">
        <v>142003380.42045999</v>
      </c>
      <c r="D57" s="1">
        <f>(Calculations!C57-1)*100</f>
        <v>3.1046931407942235</v>
      </c>
      <c r="E57" s="1">
        <f t="shared" si="2"/>
        <v>0.84370063949145357</v>
      </c>
      <c r="F57" s="1">
        <v>0.69039735668805413</v>
      </c>
      <c r="G57" s="1">
        <f t="shared" si="1"/>
        <v>17.803131562329625</v>
      </c>
      <c r="H57" s="1">
        <v>17.803131562329625</v>
      </c>
      <c r="I57" s="1">
        <f t="shared" si="3"/>
        <v>0.15330328280339942</v>
      </c>
      <c r="J57" s="1">
        <v>0.15330328280339942</v>
      </c>
      <c r="K57" s="1">
        <v>5806.91</v>
      </c>
      <c r="L57">
        <v>15006674</v>
      </c>
      <c r="M57" s="6">
        <v>4.3536358907672303</v>
      </c>
      <c r="N57" s="6">
        <v>29064221.400209699</v>
      </c>
      <c r="O57" s="6">
        <v>1.5102685624012637</v>
      </c>
      <c r="P57" s="6">
        <f t="shared" si="4"/>
        <v>2014.4067711983164</v>
      </c>
    </row>
    <row r="58" spans="1:16" x14ac:dyDescent="0.3">
      <c r="A58">
        <v>2016</v>
      </c>
      <c r="B58" s="8">
        <v>8058.568365258262</v>
      </c>
      <c r="C58" s="8">
        <v>155509318.36535001</v>
      </c>
      <c r="D58" s="1">
        <f>(Calculations!C58-1)*100</f>
        <v>-100</v>
      </c>
      <c r="E58" s="1">
        <f t="shared" si="2"/>
        <v>0</v>
      </c>
      <c r="F58" s="1">
        <v>0</v>
      </c>
      <c r="G58" s="1">
        <f t="shared" si="1"/>
        <v>20.712926680455183</v>
      </c>
      <c r="H58" s="1">
        <v>20.712926680455183</v>
      </c>
      <c r="I58" s="1"/>
      <c r="J58" s="1"/>
      <c r="K58" s="1">
        <v>5766.93</v>
      </c>
      <c r="L58">
        <v>16004279</v>
      </c>
      <c r="M58" s="6">
        <v>4.5243667100130001</v>
      </c>
      <c r="N58" s="6">
        <v>30232473.750384901</v>
      </c>
      <c r="O58" s="6">
        <v>1.5387045813586098</v>
      </c>
      <c r="P58" s="6">
        <f t="shared" si="4"/>
        <v>1961.2914204624476</v>
      </c>
    </row>
    <row r="59" spans="1:16" x14ac:dyDescent="0.3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</row>
    <row r="60" spans="1:16" x14ac:dyDescent="0.3">
      <c r="F60" s="1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42D4C2-4CF7-4E99-A482-20331E0FEEAE}">
  <dimension ref="A1:O59"/>
  <sheetViews>
    <sheetView zoomScaleNormal="100" workbookViewId="0">
      <selection activeCell="D57" sqref="D57"/>
    </sheetView>
  </sheetViews>
  <sheetFormatPr defaultRowHeight="14.4" x14ac:dyDescent="0.3"/>
  <cols>
    <col min="1" max="1" width="5" bestFit="1" customWidth="1"/>
    <col min="2" max="2" width="25.109375" bestFit="1" customWidth="1"/>
    <col min="3" max="3" width="12.44140625" bestFit="1" customWidth="1"/>
    <col min="4" max="4" width="15.6640625" bestFit="1" customWidth="1"/>
    <col min="5" max="5" width="10.21875" bestFit="1" customWidth="1"/>
    <col min="6" max="6" width="6.6640625" bestFit="1" customWidth="1"/>
    <col min="7" max="7" width="19.21875" bestFit="1" customWidth="1"/>
    <col min="8" max="8" width="11" bestFit="1" customWidth="1"/>
    <col min="10" max="10" width="8.88671875" customWidth="1"/>
    <col min="13" max="13" width="11.21875" customWidth="1"/>
  </cols>
  <sheetData>
    <row r="1" spans="1:15" x14ac:dyDescent="0.3">
      <c r="A1" s="2" t="s">
        <v>0</v>
      </c>
      <c r="B1" t="s">
        <v>25</v>
      </c>
      <c r="C1" t="s">
        <v>32</v>
      </c>
      <c r="D1" t="s">
        <v>33</v>
      </c>
      <c r="E1" t="s">
        <v>26</v>
      </c>
      <c r="F1" t="s">
        <v>27</v>
      </c>
      <c r="G1" t="s">
        <v>24</v>
      </c>
      <c r="H1" t="s">
        <v>28</v>
      </c>
    </row>
    <row r="2" spans="1:15" x14ac:dyDescent="0.3">
      <c r="A2">
        <v>1960</v>
      </c>
    </row>
    <row r="3" spans="1:15" x14ac:dyDescent="0.3">
      <c r="A3">
        <v>1961</v>
      </c>
      <c r="G3" s="5"/>
      <c r="J3" s="3"/>
      <c r="K3" s="3"/>
      <c r="L3" s="3"/>
      <c r="M3" s="3"/>
    </row>
    <row r="4" spans="1:15" x14ac:dyDescent="0.3">
      <c r="A4">
        <v>1962</v>
      </c>
      <c r="B4" s="7">
        <f>Data!L4/Data!C4-Data!L3/Data!C3</f>
        <v>-4.1620856553350322E-3</v>
      </c>
      <c r="C4" s="1">
        <f>Data!M4/Data!M3</f>
        <v>1.0200000000000007</v>
      </c>
      <c r="D4" s="1">
        <f>Data!N4/Data!N3</f>
        <v>1.033002585177309</v>
      </c>
      <c r="E4" s="7">
        <f>(1-1/(D4*C4))*Data!L3/Data!C3</f>
        <v>3.870596315010983E-3</v>
      </c>
      <c r="F4" s="7">
        <f>Data!F4/100</f>
        <v>5.6503894283304256E-4</v>
      </c>
      <c r="G4" s="7">
        <f>(Data!H4-Data!H3*Data!P4/Data!P3)/100</f>
        <v>-8.982746650509554E-4</v>
      </c>
      <c r="H4" s="7">
        <f>Data!J4/100</f>
        <v>3.1571079964134822E-3</v>
      </c>
      <c r="J4" s="3"/>
      <c r="K4" s="3"/>
      <c r="L4" s="3"/>
      <c r="M4" s="3"/>
    </row>
    <row r="5" spans="1:15" x14ac:dyDescent="0.3">
      <c r="A5">
        <v>1963</v>
      </c>
      <c r="B5" s="7">
        <f>Data!L5/Data!C5-Data!L4/Data!C4</f>
        <v>1.0408721237318772E-2</v>
      </c>
      <c r="C5" s="1">
        <f>Data!M5/Data!M4</f>
        <v>1.0156862745098043</v>
      </c>
      <c r="D5" s="1">
        <f>Data!N5/Data!N4</f>
        <v>1.0471029133746046</v>
      </c>
      <c r="E5" s="7">
        <f>(1-1/(D5*C5))*Data!L4/Data!C4</f>
        <v>4.2910526026393274E-3</v>
      </c>
      <c r="F5" s="7">
        <f>Data!F5/100</f>
        <v>6.3205751845711276E-3</v>
      </c>
      <c r="G5" s="7">
        <f>(Data!H5-Data!H4*Data!P5/Data!P4)/100</f>
        <v>-3.1700295079484775E-3</v>
      </c>
      <c r="H5" s="7">
        <f>Data!J5/100</f>
        <v>3.8356836028721349E-3</v>
      </c>
      <c r="J5" s="3"/>
      <c r="K5" s="3"/>
      <c r="L5" s="3"/>
      <c r="M5" s="3"/>
    </row>
    <row r="6" spans="1:15" x14ac:dyDescent="0.3">
      <c r="A6">
        <v>1964</v>
      </c>
      <c r="B6" s="7">
        <f>Data!L6/Data!C6-Data!L5/Data!C5</f>
        <v>1.2258669631175181E-2</v>
      </c>
      <c r="C6" s="1">
        <f>Data!M6/Data!M5</f>
        <v>1.0504422277277208</v>
      </c>
      <c r="D6" s="1">
        <f>Data!N6/Data!N5</f>
        <v>1.0421247735842041</v>
      </c>
      <c r="E6" s="7">
        <f>(1-1/(D6*C6))*Data!L5/Data!C5</f>
        <v>7.1143177875161046E-3</v>
      </c>
      <c r="F6" s="7">
        <f>Data!F6/100</f>
        <v>3.8000949572858165E-3</v>
      </c>
      <c r="G6" s="7">
        <f>(Data!H6-Data!H5*Data!P6/Data!P5)/100</f>
        <v>9.0002609203436636E-3</v>
      </c>
      <c r="H6" s="7">
        <f>Data!J6/100</f>
        <v>3.9507290302740212E-3</v>
      </c>
      <c r="J6" s="3"/>
      <c r="K6" s="3"/>
      <c r="L6" s="3"/>
      <c r="M6" s="3"/>
    </row>
    <row r="7" spans="1:15" x14ac:dyDescent="0.3">
      <c r="A7">
        <v>1965</v>
      </c>
      <c r="B7" s="7">
        <f>Data!L7/Data!C7-Data!L6/Data!C6</f>
        <v>5.6339370638831543E-3</v>
      </c>
      <c r="C7" s="1">
        <f>Data!M7/Data!M6</f>
        <v>1.0392156862745097</v>
      </c>
      <c r="D7" s="1">
        <f>Data!N7/Data!N6</f>
        <v>1.0616797475923969</v>
      </c>
      <c r="E7" s="7">
        <f>(1-1/(D7*C7))*Data!L6/Data!C6</f>
        <v>8.8493676752784949E-3</v>
      </c>
      <c r="F7" s="7">
        <f>Data!F7/100</f>
        <v>-3.5538288449971016E-3</v>
      </c>
      <c r="G7" s="7">
        <f>(Data!H7-Data!H6*Data!P7/Data!P6)/100</f>
        <v>1.7232278707749914E-2</v>
      </c>
      <c r="H7" s="7">
        <f>Data!J7/100</f>
        <v>4.2077558401519529E-3</v>
      </c>
      <c r="J7" s="3"/>
      <c r="K7" s="3"/>
      <c r="L7" s="3"/>
      <c r="M7" s="3"/>
    </row>
    <row r="8" spans="1:15" x14ac:dyDescent="0.3">
      <c r="A8">
        <v>1966</v>
      </c>
      <c r="B8" s="7">
        <f>Data!L8/Data!C8-Data!L7/Data!C7</f>
        <v>-1.5464032586697263E-3</v>
      </c>
      <c r="C8" s="1">
        <f>Data!M8/Data!M7</f>
        <v>1.0132075471698117</v>
      </c>
      <c r="D8" s="1">
        <f>Data!N8/Data!N7</f>
        <v>1.0199150333312827</v>
      </c>
      <c r="E8" s="7">
        <f>(1-1/(D8*C8))*Data!L7/Data!C7</f>
        <v>3.2351657460736975E-3</v>
      </c>
      <c r="F8" s="7">
        <f>Data!F8/100</f>
        <v>1.2688362259505051E-2</v>
      </c>
      <c r="G8" s="7">
        <f>(Data!H8-Data!H7*Data!P8/Data!P7)/100</f>
        <v>2.0113512918427005E-2</v>
      </c>
      <c r="H8" s="7">
        <f>Data!J8/100</f>
        <v>4.0771407190517634E-3</v>
      </c>
      <c r="J8" s="3"/>
      <c r="K8" s="3"/>
      <c r="L8" s="3"/>
      <c r="M8" s="3"/>
    </row>
    <row r="9" spans="1:15" x14ac:dyDescent="0.3">
      <c r="A9">
        <v>1967</v>
      </c>
      <c r="B9" s="7">
        <f>Data!L9/Data!C9-Data!L8/Data!C8</f>
        <v>3.1272115559478342E-3</v>
      </c>
      <c r="C9" s="1">
        <f>Data!M9/Data!M8</f>
        <v>1.0055865921787708</v>
      </c>
      <c r="D9" s="1">
        <f>Data!N9/Data!N8</f>
        <v>1.091503672042041</v>
      </c>
      <c r="E9" s="7">
        <f>(1-1/(D9*C9))*Data!L8/Data!C8</f>
        <v>8.767025448826269E-3</v>
      </c>
      <c r="F9" s="7">
        <f>Data!F9/100</f>
        <v>4.1536920809274201E-2</v>
      </c>
      <c r="G9" s="7">
        <f>(Data!H9-Data!H8*Data!P9/Data!P8)/100</f>
        <v>4.7220428018492931E-2</v>
      </c>
      <c r="H9" s="7">
        <f>Data!J9/100</f>
        <v>5.6169435498533878E-3</v>
      </c>
      <c r="J9" s="3"/>
      <c r="K9" s="3"/>
      <c r="L9" s="3"/>
      <c r="M9" s="3"/>
    </row>
    <row r="10" spans="1:15" x14ac:dyDescent="0.3">
      <c r="A10">
        <v>1968</v>
      </c>
      <c r="B10" s="7">
        <f>Data!L10/Data!C10-Data!L9/Data!C9</f>
        <v>6.0283559832402384E-3</v>
      </c>
      <c r="C10" s="1">
        <f>Data!M10/Data!M9</f>
        <v>1.0268518518518521</v>
      </c>
      <c r="D10" s="1">
        <f>Data!N10/Data!N9</f>
        <v>1.0452707384133257</v>
      </c>
      <c r="E10" s="7">
        <f>(1-1/(D10*C10))*Data!L9/Data!C9</f>
        <v>6.950172794464974E-3</v>
      </c>
      <c r="F10" s="7">
        <f>Data!F10/100</f>
        <v>2.9672390754604955E-2</v>
      </c>
      <c r="G10" s="7">
        <f>(Data!H10-Data!H9*Data!P10/Data!P9)/100</f>
        <v>3.6678517509370075E-2</v>
      </c>
      <c r="H10" s="7">
        <f>Data!J10/100</f>
        <v>5.6702639047495765E-3</v>
      </c>
      <c r="J10" s="3"/>
      <c r="K10" s="3"/>
      <c r="L10" s="3"/>
      <c r="M10" s="3"/>
    </row>
    <row r="11" spans="1:15" x14ac:dyDescent="0.3">
      <c r="A11">
        <v>1969</v>
      </c>
      <c r="B11" s="7">
        <f>Data!L11/Data!C11-Data!L10/Data!C10</f>
        <v>-3.8711649803380571E-3</v>
      </c>
      <c r="C11" s="1">
        <f>Data!M11/Data!M10</f>
        <v>0.99729486023444536</v>
      </c>
      <c r="D11" s="1">
        <f>Data!N11/Data!N10</f>
        <v>1.0470115140831624</v>
      </c>
      <c r="E11" s="7">
        <f>(1-1/(D11*C11))*Data!L10/Data!C10</f>
        <v>4.5587874943887382E-3</v>
      </c>
      <c r="F11" s="7">
        <f>Data!F11/100</f>
        <v>8.7201905884425387E-3</v>
      </c>
      <c r="G11" s="7">
        <f>(Data!H11-Data!H10*Data!P11/Data!P10)/100</f>
        <v>2.8022741860637124E-2</v>
      </c>
      <c r="H11" s="7">
        <f>Data!J11/100</f>
        <v>7.4949882953170921E-3</v>
      </c>
    </row>
    <row r="12" spans="1:15" x14ac:dyDescent="0.3">
      <c r="A12">
        <v>1970</v>
      </c>
      <c r="B12" s="7">
        <f>Data!L12/Data!C12-Data!L11/Data!C11</f>
        <v>1.4818975768688347E-2</v>
      </c>
      <c r="C12" s="1">
        <f>Data!M12/Data!M11</f>
        <v>1.0226039783001808</v>
      </c>
      <c r="D12" s="1">
        <f>Data!N12/Data!N11</f>
        <v>1.0555342573587634</v>
      </c>
      <c r="E12" s="7">
        <f>(1-1/(D12*C12))*Data!L11/Data!C11</f>
        <v>7.6404901472605048E-3</v>
      </c>
      <c r="F12" s="7">
        <f>Data!F12/100</f>
        <v>2.2816193743071572E-3</v>
      </c>
      <c r="G12" s="7">
        <f>(Data!H12-Data!H11*Data!P12/Data!P11)/100</f>
        <v>2.4722076743388541E-2</v>
      </c>
      <c r="H12" s="7">
        <f>Data!J12/100</f>
        <v>8.0475721451668935E-3</v>
      </c>
    </row>
    <row r="13" spans="1:15" x14ac:dyDescent="0.3">
      <c r="A13">
        <v>1971</v>
      </c>
      <c r="B13" s="7">
        <f>Data!L13/Data!C13-Data!L12/Data!C12</f>
        <v>3.9535807323587413E-4</v>
      </c>
      <c r="C13" s="1">
        <f>Data!M13/Data!M12</f>
        <v>1.0627763041556146</v>
      </c>
      <c r="D13" s="1">
        <f>Data!N13/Data!N12</f>
        <v>1.0553815193878895</v>
      </c>
      <c r="E13" s="7">
        <f>(1-1/(D13*C13))*Data!L12/Data!C12</f>
        <v>1.2871769898893996E-2</v>
      </c>
      <c r="F13" s="7">
        <f>Data!F13/100</f>
        <v>1.3001171607911168E-2</v>
      </c>
      <c r="G13" s="7">
        <f>(Data!H13-Data!H12*Data!P13/Data!P12)/100</f>
        <v>1.2301144200782588E-2</v>
      </c>
      <c r="H13" s="7">
        <f>Data!J13/100</f>
        <v>9.2055325519264444E-3</v>
      </c>
    </row>
    <row r="14" spans="1:15" x14ac:dyDescent="0.3">
      <c r="A14">
        <v>1972</v>
      </c>
      <c r="B14" s="7">
        <f>Data!L14/Data!C14-Data!L13/Data!C13</f>
        <v>1.2211151225587316E-2</v>
      </c>
      <c r="C14" s="1">
        <f>Data!M14/Data!M13</f>
        <v>1.0948419301164722</v>
      </c>
      <c r="D14" s="1">
        <f>Data!N14/Data!N13</f>
        <v>1.0663129747592766</v>
      </c>
      <c r="E14" s="7">
        <f>(1-1/(D14*C14))*Data!L13/Data!C13</f>
        <v>1.7080909762012465E-2</v>
      </c>
      <c r="F14" s="7">
        <f>Data!F14/100</f>
        <v>2.5114814985558599E-2</v>
      </c>
      <c r="G14" s="7">
        <f>(Data!H14-Data!H13*Data!P14/Data!P13)/100</f>
        <v>-1.5596570275290135E-3</v>
      </c>
      <c r="H14" s="7">
        <f>Data!J14/100</f>
        <v>1.0187864071822343E-2</v>
      </c>
      <c r="O14" s="4"/>
    </row>
    <row r="15" spans="1:15" x14ac:dyDescent="0.3">
      <c r="A15">
        <v>1973</v>
      </c>
      <c r="B15" s="7">
        <f>Data!L15/Data!C15-Data!L14/Data!C14</f>
        <v>-1.1559127513697531E-3</v>
      </c>
      <c r="C15" s="1">
        <f>Data!M15/Data!M14</f>
        <v>1.141337386018237</v>
      </c>
      <c r="D15" s="1">
        <f>Data!N15/Data!N14</f>
        <v>1.0730281290732953</v>
      </c>
      <c r="E15" s="7">
        <f>(1-1/(D15*C15))*Data!L14/Data!C14</f>
        <v>2.4089246542964106E-2</v>
      </c>
      <c r="F15" s="7">
        <f>Data!F15/100</f>
        <v>9.160974881977639E-3</v>
      </c>
      <c r="G15" s="7">
        <f>(Data!H15-Data!H14*Data!P15/Data!P14)/100</f>
        <v>-9.1203536758103707E-3</v>
      </c>
      <c r="H15" s="7">
        <f>Data!J15/100</f>
        <v>8.6692875089489276E-3</v>
      </c>
    </row>
    <row r="16" spans="1:15" x14ac:dyDescent="0.3">
      <c r="A16">
        <v>1974</v>
      </c>
      <c r="B16" s="7">
        <f>Data!L16/Data!C16-Data!L15/Data!C15</f>
        <v>-1.583034140684722E-2</v>
      </c>
      <c r="C16" s="1">
        <f>Data!M16/Data!M15</f>
        <v>1.2197070572569908</v>
      </c>
      <c r="D16" s="1">
        <f>Data!N16/Data!N15</f>
        <v>1.083815254380607</v>
      </c>
      <c r="E16" s="7">
        <f>(1-1/(D16*C16))*Data!L15/Data!C15</f>
        <v>3.1694959776108575E-2</v>
      </c>
      <c r="F16" s="7">
        <f>Data!F16/100</f>
        <v>-5.6960568332013587E-4</v>
      </c>
      <c r="G16" s="7">
        <f>(Data!H16-Data!H15*Data!P16/Data!P15)/100</f>
        <v>-1.1012491443215887E-2</v>
      </c>
      <c r="H16" s="7">
        <f>Data!J16/100</f>
        <v>8.4455264440463085E-3</v>
      </c>
    </row>
    <row r="17" spans="1:8" x14ac:dyDescent="0.3">
      <c r="A17">
        <v>1975</v>
      </c>
      <c r="B17" s="7">
        <f>Data!L17/Data!C17-Data!L16/Data!C16</f>
        <v>9.2330296668436396E-3</v>
      </c>
      <c r="C17" s="1">
        <f>Data!M17/Data!M16</f>
        <v>1.0867903930131004</v>
      </c>
      <c r="D17" s="1">
        <f>Data!N17/Data!N16</f>
        <v>1.0685244471481001</v>
      </c>
      <c r="E17" s="7">
        <f>(1-1/(D17*C17))*Data!L16/Data!C16</f>
        <v>1.5874746496011925E-2</v>
      </c>
      <c r="F17" s="7">
        <f>Data!F17/100</f>
        <v>4.147725122122789E-2</v>
      </c>
      <c r="G17" s="7">
        <f>(Data!H17-Data!H16*Data!P17/Data!P16)/100</f>
        <v>-1.5803188530301392E-2</v>
      </c>
      <c r="H17" s="7">
        <f>Data!J17/100</f>
        <v>9.8121458083010211E-3</v>
      </c>
    </row>
    <row r="18" spans="1:8" x14ac:dyDescent="0.3">
      <c r="A18">
        <v>1976</v>
      </c>
      <c r="B18" s="7">
        <f>Data!L18/Data!C18-Data!L17/Data!C17</f>
        <v>6.2422654587475368E-3</v>
      </c>
      <c r="C18" s="1">
        <f>Data!M18/Data!M17</f>
        <v>1.0336514314414866</v>
      </c>
      <c r="D18" s="1">
        <f>Data!N18/Data!N17</f>
        <v>1.0752594953069754</v>
      </c>
      <c r="E18" s="7">
        <f>(1-1/(D18*C18))*Data!L17/Data!C17</f>
        <v>1.2388097985459453E-2</v>
      </c>
      <c r="F18" s="7">
        <f>Data!F18/100</f>
        <v>7.7470165025877826E-5</v>
      </c>
      <c r="G18" s="7">
        <f>(Data!H18-Data!H17*Data!P18/Data!P17)/100</f>
        <v>5.7076782549726382E-2</v>
      </c>
      <c r="H18" s="7">
        <f>Data!J18/100</f>
        <v>8.516555240220422E-3</v>
      </c>
    </row>
    <row r="19" spans="1:8" x14ac:dyDescent="0.3">
      <c r="A19">
        <v>1977</v>
      </c>
      <c r="B19" s="7">
        <f>Data!L19/Data!C19-Data!L18/Data!C18</f>
        <v>8.1595063159942971E-3</v>
      </c>
      <c r="C19" s="1">
        <f>Data!M19/Data!M18</f>
        <v>1.0937803692905732</v>
      </c>
      <c r="D19" s="1">
        <f>Data!N19/Data!N18</f>
        <v>1.1149408160225789</v>
      </c>
      <c r="E19" s="7">
        <f>(1-1/(D19*C19))*Data!L18/Data!C18</f>
        <v>2.3361293333512764E-2</v>
      </c>
      <c r="F19" s="7">
        <f>Data!F19/100</f>
        <v>-5.3490905992466492E-4</v>
      </c>
      <c r="G19" s="7">
        <f>(Data!H19-Data!H18*Data!P19/Data!P18)/100</f>
        <v>-7.2844993210260259E-3</v>
      </c>
      <c r="H19" s="7">
        <f>Data!J19/100</f>
        <v>9.1258955430634139E-3</v>
      </c>
    </row>
    <row r="20" spans="1:8" x14ac:dyDescent="0.3">
      <c r="A20">
        <v>1978</v>
      </c>
      <c r="B20" s="7">
        <f>Data!L20/Data!C20-Data!L19/Data!C19</f>
        <v>1.1762029541630692E-2</v>
      </c>
      <c r="C20" s="1">
        <f>Data!M20/Data!M19</f>
        <v>1.1683696135051087</v>
      </c>
      <c r="D20" s="1">
        <f>Data!N20/Data!N19</f>
        <v>1.1202872994526041</v>
      </c>
      <c r="E20" s="7">
        <f>(1-1/(D20*C20))*Data!L19/Data!C19</f>
        <v>3.2556980949628229E-2</v>
      </c>
      <c r="F20" s="7">
        <f>Data!F20/100</f>
        <v>-6.2499168050141798E-3</v>
      </c>
      <c r="G20" s="7">
        <f>(Data!H20-Data!H19*Data!P20/Data!P19)/100</f>
        <v>2.1973800044893146E-2</v>
      </c>
      <c r="H20" s="7">
        <f>Data!J20/100</f>
        <v>9.653489878026892E-3</v>
      </c>
    </row>
    <row r="21" spans="1:8" x14ac:dyDescent="0.3">
      <c r="A21">
        <v>1979</v>
      </c>
      <c r="B21" s="7">
        <f>Data!L21/Data!C21-Data!L20/Data!C20</f>
        <v>-2.1492693229125337E-2</v>
      </c>
      <c r="C21" s="1">
        <f>Data!M21/Data!M20</f>
        <v>1.3570342205323194</v>
      </c>
      <c r="D21" s="1">
        <f>Data!N21/Data!N20</f>
        <v>1.1186214697251662</v>
      </c>
      <c r="E21" s="7">
        <f>(1-1/(D21*C21))*Data!L20/Data!C20</f>
        <v>5.1088066754650101E-2</v>
      </c>
      <c r="F21" s="7">
        <f>Data!F21/100</f>
        <v>-1.8558174112927168E-2</v>
      </c>
      <c r="G21" s="7">
        <f>(Data!H21-Data!H20*Data!P21/Data!P20)/100</f>
        <v>-3.7355880879694429E-2</v>
      </c>
      <c r="H21" s="7">
        <f>Data!J21/100</f>
        <v>9.4810863244192429E-3</v>
      </c>
    </row>
    <row r="22" spans="1:8" x14ac:dyDescent="0.3">
      <c r="A22">
        <v>1980</v>
      </c>
      <c r="B22" s="7">
        <f>Data!L22/Data!C22-Data!L21/Data!C21</f>
        <v>6.8539725022387366E-4</v>
      </c>
      <c r="C22" s="1">
        <f>Data!M22/Data!M21</f>
        <v>1.150172552263051</v>
      </c>
      <c r="D22" s="1">
        <f>Data!N22/Data!N21</f>
        <v>1.1171214594292835</v>
      </c>
      <c r="E22" s="7">
        <f>(1-1/(D22*C22))*Data!L21/Data!C21</f>
        <v>2.8428666278593129E-2</v>
      </c>
      <c r="F22" s="7">
        <f>Data!F22/100</f>
        <v>-5.8867503654036505E-3</v>
      </c>
      <c r="G22" s="7">
        <f>(Data!H22-Data!H21*Data!P22/Data!P21)/100</f>
        <v>-8.3663292545389824E-3</v>
      </c>
      <c r="H22" s="7">
        <f>Data!J22/100</f>
        <v>1.2593081300337674E-2</v>
      </c>
    </row>
    <row r="23" spans="1:8" x14ac:dyDescent="0.3">
      <c r="A23">
        <v>1981</v>
      </c>
      <c r="B23" s="7">
        <f>Data!L23/Data!C23-Data!L22/Data!C22</f>
        <v>-9.1012260023319996E-3</v>
      </c>
      <c r="C23" s="1">
        <f>Data!M23/Data!M22</f>
        <v>1.0811808118081181</v>
      </c>
      <c r="D23" s="1">
        <f>Data!N23/Data!N22</f>
        <v>1.091704588496359</v>
      </c>
      <c r="E23" s="7">
        <f>(1-1/(D23*C23))*Data!L22/Data!C22</f>
        <v>1.9694011254774515E-2</v>
      </c>
      <c r="F23" s="7">
        <f>Data!F23/100</f>
        <v>2.834617319958067E-2</v>
      </c>
      <c r="G23" s="7">
        <f>(Data!H23-Data!H22*Data!P23/Data!P22)/100</f>
        <v>-2.8843383249522105E-2</v>
      </c>
      <c r="H23" s="7">
        <f>Data!J23/100</f>
        <v>1.1505574564389198E-2</v>
      </c>
    </row>
    <row r="24" spans="1:8" x14ac:dyDescent="0.3">
      <c r="A24">
        <v>1982</v>
      </c>
      <c r="B24" s="7">
        <f>Data!L24/Data!C24-Data!L23/Data!C23</f>
        <v>-7.9667982739301535E-3</v>
      </c>
      <c r="C24" s="1">
        <f>Data!M24/Data!M23</f>
        <v>1.0887372013651877</v>
      </c>
      <c r="D24" s="1">
        <f>Data!N24/Data!N23</f>
        <v>0.98602382282573309</v>
      </c>
      <c r="E24" s="7">
        <f>(1-1/(D24*C24))*Data!L23/Data!C23</f>
        <v>8.2048398921169326E-3</v>
      </c>
      <c r="F24" s="7">
        <f>Data!F24/100</f>
        <v>8.7548405644872068E-3</v>
      </c>
      <c r="G24" s="7">
        <f>(Data!H24-Data!H23*Data!P24/Data!P23)/100</f>
        <v>5.2265403176338626E-2</v>
      </c>
      <c r="H24" s="7">
        <f>Data!J24/100</f>
        <v>1.3437117909148071E-2</v>
      </c>
    </row>
    <row r="25" spans="1:8" x14ac:dyDescent="0.3">
      <c r="A25">
        <v>1983</v>
      </c>
      <c r="B25" s="7">
        <f>Data!L25/Data!C25-Data!L24/Data!C24</f>
        <v>1.5484181013626405E-2</v>
      </c>
      <c r="C25" s="1">
        <f>Data!M25/Data!M24</f>
        <v>1.1410658307210031</v>
      </c>
      <c r="D25" s="1">
        <f>Data!N25/Data!N24</f>
        <v>0.96957382114590607</v>
      </c>
      <c r="E25" s="7">
        <f>(1-1/(D25*C25))*Data!L24/Data!C24</f>
        <v>1.07503125681504E-2</v>
      </c>
      <c r="F25" s="7">
        <f>Data!F25/100</f>
        <v>4.9247796108591133E-2</v>
      </c>
      <c r="G25" s="7">
        <f>(Data!H25-Data!H24*Data!P25/Data!P24)/100</f>
        <v>9.8404436421720407E-2</v>
      </c>
      <c r="H25" s="7">
        <f>Data!J25/100</f>
        <v>1.3637421779742014E-2</v>
      </c>
    </row>
    <row r="26" spans="1:8" x14ac:dyDescent="0.3">
      <c r="A26">
        <v>1984</v>
      </c>
      <c r="B26" s="7">
        <f>Data!L26/Data!C26-Data!L25/Data!C25</f>
        <v>-6.1264056544320239E-3</v>
      </c>
      <c r="C26" s="1">
        <f>Data!M26/Data!M25</f>
        <v>1.2980769230769231</v>
      </c>
      <c r="D26" s="1">
        <f>Data!N26/Data!N25</f>
        <v>1.0281659944670036</v>
      </c>
      <c r="E26" s="7">
        <f>(1-1/(D26*C26))*Data!L25/Data!C25</f>
        <v>3.1923658099887696E-2</v>
      </c>
      <c r="F26" s="7">
        <f>Data!F26/100</f>
        <v>7.6779907949125731E-2</v>
      </c>
      <c r="G26" s="7">
        <f>(Data!H26-Data!H25*Data!P26/Data!P25)/100</f>
        <v>5.5289055792044836E-2</v>
      </c>
      <c r="H26" s="7">
        <f>Data!J26/100</f>
        <v>1.427985798141556E-2</v>
      </c>
    </row>
    <row r="27" spans="1:8" x14ac:dyDescent="0.3">
      <c r="A27">
        <v>1985</v>
      </c>
      <c r="B27" s="7">
        <f>Data!L27/Data!C27-Data!L26/Data!C26</f>
        <v>-1.1420453533956806E-2</v>
      </c>
      <c r="C27" s="1">
        <f>Data!M27/Data!M26</f>
        <v>1.2306878306878311</v>
      </c>
      <c r="D27" s="1">
        <f>Data!N27/Data!N26</f>
        <v>1.0452313567845684</v>
      </c>
      <c r="E27" s="7">
        <f>(1-1/(D27*C27))*Data!L26/Data!C26</f>
        <v>2.6978993631846991E-2</v>
      </c>
      <c r="F27" s="7">
        <f>Data!F27/100</f>
        <v>4.4010267578136031E-2</v>
      </c>
      <c r="G27" s="7">
        <f>(Data!H27-Data!H26*Data!P27/Data!P26)/100</f>
        <v>1.4104406669440621E-2</v>
      </c>
      <c r="H27" s="7">
        <f>Data!J27/100</f>
        <v>1.9820818780079595E-2</v>
      </c>
    </row>
    <row r="28" spans="1:8" x14ac:dyDescent="0.3">
      <c r="A28">
        <v>1986</v>
      </c>
      <c r="B28" s="7">
        <f>Data!L28/Data!C28-Data!L27/Data!C27</f>
        <v>3.2290533242065184E-3</v>
      </c>
      <c r="C28" s="1">
        <f>Data!M28/Data!M27</f>
        <v>1.2411865864144453</v>
      </c>
      <c r="D28" s="1">
        <f>Data!N28/Data!N27</f>
        <v>1.0496483566429731</v>
      </c>
      <c r="E28" s="7">
        <f>(1-1/(D28*C28))*Data!L27/Data!C27</f>
        <v>2.5514610097380493E-2</v>
      </c>
      <c r="F28" s="7">
        <f>Data!F28/100</f>
        <v>2.8148893391247862E-2</v>
      </c>
      <c r="G28" s="7">
        <f>(Data!H28-Data!H27*Data!P28/Data!P27)/100</f>
        <v>3.3862358152051186E-2</v>
      </c>
      <c r="H28" s="7">
        <f>Data!J28/100</f>
        <v>2.1242341701298989E-2</v>
      </c>
    </row>
    <row r="29" spans="1:8" x14ac:dyDescent="0.3">
      <c r="A29">
        <v>1987</v>
      </c>
      <c r="B29" s="7">
        <f>Data!L29/Data!C29-Data!L28/Data!C28</f>
        <v>6.633658452361163E-4</v>
      </c>
      <c r="C29" s="1">
        <f>Data!M29/Data!M28</f>
        <v>1.3204018011776932</v>
      </c>
      <c r="D29" s="1">
        <f>Data!N29/Data!N28</f>
        <v>1.0758230437690468</v>
      </c>
      <c r="E29" s="7">
        <f>(1-1/(D29*C29))*Data!L28/Data!C28</f>
        <v>3.3452563935403107E-2</v>
      </c>
      <c r="F29" s="7">
        <f>Data!F29/100</f>
        <v>9.0782951302271035E-3</v>
      </c>
      <c r="G29" s="7">
        <f>(Data!H29-Data!H28*Data!P29/Data!P28)/100</f>
        <v>3.4651448670886112E-2</v>
      </c>
      <c r="H29" s="7">
        <f>Data!J29/100</f>
        <v>2.3754173834599365E-2</v>
      </c>
    </row>
    <row r="30" spans="1:8" x14ac:dyDescent="0.3">
      <c r="A30">
        <v>1988</v>
      </c>
      <c r="B30" s="7">
        <f>Data!L30/Data!C30-Data!L29/Data!C29</f>
        <v>-1.0351083663226207E-2</v>
      </c>
      <c r="C30" s="1">
        <f>Data!M30/Data!M29</f>
        <v>1.1694648478488983</v>
      </c>
      <c r="D30" s="1">
        <f>Data!N30/Data!N29</f>
        <v>1.0591537206602057</v>
      </c>
      <c r="E30" s="7">
        <f>(1-1/(D30*C30))*Data!L29/Data!C29</f>
        <v>2.189957420681448E-2</v>
      </c>
      <c r="F30" s="7">
        <f>Data!F30/100</f>
        <v>2.1165845721559381E-2</v>
      </c>
      <c r="G30" s="7">
        <f>(Data!H30-Data!H29*Data!P30/Data!P29)/100</f>
        <v>-5.7278718323299886E-2</v>
      </c>
      <c r="H30" s="7">
        <f>Data!J30/100</f>
        <v>2.6201458171950867E-2</v>
      </c>
    </row>
    <row r="31" spans="1:8" x14ac:dyDescent="0.3">
      <c r="A31">
        <v>1989</v>
      </c>
      <c r="B31" s="7">
        <f>Data!L31/Data!C31-Data!L30/Data!C30</f>
        <v>-1.0542688488984847E-2</v>
      </c>
      <c r="C31" s="1">
        <f>Data!M31/Data!M30</f>
        <v>1.2853297442799463</v>
      </c>
      <c r="D31" s="1">
        <f>Data!N31/Data!N30</f>
        <v>1.0693520391012332</v>
      </c>
      <c r="E31" s="7">
        <f>(1-1/(D31*C31))*Data!L30/Data!C30</f>
        <v>2.8147997829765684E-2</v>
      </c>
      <c r="F31" s="7">
        <f>Data!F31/100</f>
        <v>3.3012083389752133E-3</v>
      </c>
      <c r="G31" s="7">
        <f>(Data!H31-Data!H30*Data!P31/Data!P30)/100</f>
        <v>-5.0356547088973259E-3</v>
      </c>
      <c r="H31" s="7">
        <f>Data!J31/100</f>
        <v>1.3304168617775065E-2</v>
      </c>
    </row>
    <row r="32" spans="1:8" x14ac:dyDescent="0.3">
      <c r="A32">
        <v>1990</v>
      </c>
      <c r="B32" s="7">
        <f>Data!L32/Data!C32-Data!L31/Data!C31</f>
        <v>-1.4656627569595126E-2</v>
      </c>
      <c r="C32" s="1">
        <f>Data!M32/Data!M31</f>
        <v>1.4406631762652704</v>
      </c>
      <c r="D32" s="1">
        <f>Data!N32/Data!N31</f>
        <v>1.0412328287958161</v>
      </c>
      <c r="E32" s="7">
        <f>(1-1/(D32*C32))*Data!L31/Data!C31</f>
        <v>3.0927005116881536E-2</v>
      </c>
      <c r="F32" s="7">
        <f>Data!F32/100</f>
        <v>-5.1925830082560603E-2</v>
      </c>
      <c r="G32" s="7">
        <f>(Data!H32-Data!H31*Data!P32/Data!P31)/100</f>
        <v>-0.11344763222727082</v>
      </c>
      <c r="H32" s="7">
        <f>Data!J32/100</f>
        <v>1.1993613375204937E-2</v>
      </c>
    </row>
    <row r="33" spans="1:8" x14ac:dyDescent="0.3">
      <c r="A33">
        <v>1991</v>
      </c>
      <c r="B33" s="7">
        <f>Data!L33/Data!C33-Data!L32/Data!C32</f>
        <v>-3.8289264244923821E-3</v>
      </c>
      <c r="C33" s="1">
        <f>Data!M33/Data!M32</f>
        <v>1.1181102362204725</v>
      </c>
      <c r="D33" s="1">
        <f>Data!N33/Data!N32</f>
        <v>1.0349365015506786</v>
      </c>
      <c r="E33" s="7">
        <f>(1-1/(D33*C33))*Data!L32/Data!C32</f>
        <v>1.0610143675904992E-2</v>
      </c>
      <c r="F33" s="7">
        <f>Data!F33/100</f>
        <v>-1.8651391364713811E-2</v>
      </c>
      <c r="G33" s="7">
        <f>(Data!H33-Data!H32*Data!P33/Data!P32)/100</f>
        <v>-3.1469865406903386E-2</v>
      </c>
      <c r="H33" s="7">
        <f>Data!J33/100</f>
        <v>1.7109388070207954E-2</v>
      </c>
    </row>
    <row r="34" spans="1:8" x14ac:dyDescent="0.3">
      <c r="A34">
        <v>1992</v>
      </c>
      <c r="B34" s="7">
        <f>Data!L34/Data!C34-Data!L33/Data!C33</f>
        <v>9.7094365876384259E-3</v>
      </c>
      <c r="C34" s="1">
        <f>Data!M34/Data!M33</f>
        <v>1.1781148429035755</v>
      </c>
      <c r="D34" s="1">
        <f>Data!N34/Data!N33</f>
        <v>1.0169642801123513</v>
      </c>
      <c r="E34" s="7">
        <f>(1-1/(D34*C34))*Data!L33/Data!C33</f>
        <v>1.2283083990338856E-2</v>
      </c>
      <c r="F34" s="7">
        <f>Data!F34/100</f>
        <v>-2.7206094684032521E-3</v>
      </c>
      <c r="G34" s="7">
        <f>(Data!H34-Data!H33*Data!P34/Data!P33)/100</f>
        <v>-6.7063666545118111E-2</v>
      </c>
      <c r="H34" s="7">
        <f>Data!J34/100</f>
        <v>4.2314836351404622E-2</v>
      </c>
    </row>
    <row r="35" spans="1:8" x14ac:dyDescent="0.3">
      <c r="A35">
        <v>1993</v>
      </c>
      <c r="B35" s="7">
        <f>Data!L35/Data!C35-Data!L34/Data!C34</f>
        <v>-7.0052493455909082E-4</v>
      </c>
      <c r="C35" s="1">
        <f>Data!M35/Data!M34</f>
        <v>1.2040647415854329</v>
      </c>
      <c r="D35" s="1">
        <f>Data!N35/Data!N34</f>
        <v>1.0493635941476549</v>
      </c>
      <c r="E35" s="7">
        <f>(1-1/(D35*C35))*Data!L34/Data!C34</f>
        <v>1.7517419487520041E-2</v>
      </c>
      <c r="F35" s="7">
        <f>Data!F35/100</f>
        <v>-1.5987923946302773E-2</v>
      </c>
      <c r="G35" s="7">
        <f>(Data!H35-Data!H34*Data!P35/Data!P34)/100</f>
        <v>-1.6431959371895247E-2</v>
      </c>
      <c r="H35" s="7">
        <f>Data!J35/100</f>
        <v>1.4252643327569196E-2</v>
      </c>
    </row>
    <row r="36" spans="1:8" x14ac:dyDescent="0.3">
      <c r="A36">
        <v>1994</v>
      </c>
      <c r="B36" s="7">
        <f>Data!L36/Data!C36-Data!L35/Data!C35</f>
        <v>6.233067811927645E-3</v>
      </c>
      <c r="C36" s="1">
        <f>Data!M36/Data!M35</f>
        <v>1.1827694187733904</v>
      </c>
      <c r="D36" s="1">
        <f>Data!N36/Data!N35</f>
        <v>1.0531791766018272</v>
      </c>
      <c r="E36" s="7">
        <f>(1-1/(D36*C36))*Data!L35/Data!C35</f>
        <v>1.6427513273769595E-2</v>
      </c>
      <c r="F36" s="7">
        <f>Data!F36/100</f>
        <v>-2.8807194707249614E-2</v>
      </c>
      <c r="G36" s="7">
        <f>(Data!H36-Data!H35*Data!P36/Data!P35)/100</f>
        <v>-5.7196395980568934E-3</v>
      </c>
      <c r="H36" s="7">
        <f>Data!J36/100</f>
        <v>1.3752678651739132E-2</v>
      </c>
    </row>
    <row r="37" spans="1:8" x14ac:dyDescent="0.3">
      <c r="A37">
        <v>1995</v>
      </c>
      <c r="B37" s="7">
        <f>Data!L37/Data!C37-Data!L36/Data!C36</f>
        <v>3.2749872924294626E-3</v>
      </c>
      <c r="C37" s="1">
        <f>Data!M37/Data!M36</f>
        <v>1.1053315994798441</v>
      </c>
      <c r="D37" s="1">
        <f>Data!N37/Data!N36</f>
        <v>1.0682281030361978</v>
      </c>
      <c r="E37" s="7">
        <f>(1-1/(D37*C37))*Data!L36/Data!C36</f>
        <v>1.3704966510492727E-2</v>
      </c>
      <c r="F37" s="7">
        <f>Data!F37/100</f>
        <v>-1.0984732357863229E-2</v>
      </c>
      <c r="G37" s="7">
        <f>(Data!H37-Data!H36*Data!P37/Data!P36)/100</f>
        <v>6.6512388931235303E-3</v>
      </c>
      <c r="H37" s="7">
        <f>Data!J37/100</f>
        <v>1.0866037921242052E-2</v>
      </c>
    </row>
    <row r="38" spans="1:8" x14ac:dyDescent="0.3">
      <c r="A38">
        <v>1996</v>
      </c>
      <c r="B38" s="7">
        <f>Data!L38/Data!C38-Data!L37/Data!C37</f>
        <v>-8.1917300061040699E-3</v>
      </c>
      <c r="C38" s="1">
        <f>Data!M38/Data!M37</f>
        <v>1.081764705882353</v>
      </c>
      <c r="D38" s="1">
        <f>Data!N38/Data!N37</f>
        <v>1.0157378513173125</v>
      </c>
      <c r="E38" s="7">
        <f>(1-1/(D38*C38))*Data!L37/Data!C37</f>
        <v>8.3437977899833669E-3</v>
      </c>
      <c r="F38" s="7">
        <f>Data!F38/100</f>
        <v>-9.6004819141869476E-3</v>
      </c>
      <c r="G38" s="7">
        <f>(Data!H38-Data!H37*Data!P38/Data!P37)/100</f>
        <v>-6.7467614304813142E-3</v>
      </c>
      <c r="H38" s="7">
        <f>Data!J38/100</f>
        <v>9.8043626489819295E-3</v>
      </c>
    </row>
    <row r="39" spans="1:8" x14ac:dyDescent="0.3">
      <c r="A39">
        <v>1997</v>
      </c>
      <c r="B39" s="7">
        <f>Data!L39/Data!C39-Data!L38/Data!C38</f>
        <v>-2.0910061035459004E-4</v>
      </c>
      <c r="C39" s="1">
        <f>Data!M39/Data!M38</f>
        <v>1.0619902120717781</v>
      </c>
      <c r="D39" s="1">
        <f>Data!N39/Data!N38</f>
        <v>1.0424251610273663</v>
      </c>
      <c r="E39" s="7">
        <f>(1-1/(D39*C39))*Data!L38/Data!C38</f>
        <v>8.1815786758147029E-3</v>
      </c>
      <c r="F39" s="7">
        <f>Data!F39/100</f>
        <v>8.1258276471593352E-3</v>
      </c>
      <c r="G39" s="7">
        <f>(Data!H39-Data!H38*Data!P39/Data!P38)/100</f>
        <v>-5.8313960138285555E-3</v>
      </c>
      <c r="H39" s="7">
        <f>Data!J39/100</f>
        <v>9.2880317449872529E-3</v>
      </c>
    </row>
    <row r="40" spans="1:8" x14ac:dyDescent="0.3">
      <c r="A40">
        <v>1998</v>
      </c>
      <c r="B40" s="7">
        <f>Data!L40/Data!C40-Data!L39/Data!C39</f>
        <v>-3.6352694890445653E-3</v>
      </c>
      <c r="C40" s="1">
        <f>Data!M40/Data!M39</f>
        <v>1.1464413722478237</v>
      </c>
      <c r="D40" s="1">
        <f>Data!N40/Data!N39</f>
        <v>1.0006803775848487</v>
      </c>
      <c r="E40" s="7">
        <f>(1-1/(D40*C40))*Data!L39/Data!C39</f>
        <v>1.083138298785251E-2</v>
      </c>
      <c r="F40" s="7">
        <f>Data!F40/100</f>
        <v>-1.6315960528330519E-2</v>
      </c>
      <c r="G40" s="7">
        <f>(Data!H40-Data!H39*Data!P40/Data!P39)/100</f>
        <v>1.9575790244102081E-2</v>
      </c>
      <c r="H40" s="7">
        <f>Data!J40/100</f>
        <v>9.0314978714378536E-3</v>
      </c>
    </row>
    <row r="41" spans="1:8" x14ac:dyDescent="0.3">
      <c r="A41">
        <v>1999</v>
      </c>
      <c r="B41" s="7">
        <f>Data!L41/Data!C41-Data!L40/Data!C40</f>
        <v>9.2753640442344576E-4</v>
      </c>
      <c r="C41" s="1">
        <f>Data!M41/Data!M40</f>
        <v>1.0540419830281376</v>
      </c>
      <c r="D41" s="1">
        <f>Data!N41/Data!N40</f>
        <v>0.98633920283444354</v>
      </c>
      <c r="E41" s="7">
        <f>(1-1/(D41*C41))*Data!L40/Data!C40</f>
        <v>3.0797955209256348E-3</v>
      </c>
      <c r="F41" s="7">
        <f>Data!F41/100</f>
        <v>2.968559229961373E-2</v>
      </c>
      <c r="G41" s="7">
        <f>(Data!H41-Data!H40*Data!P41/Data!P40)/100</f>
        <v>7.1124972461394792E-2</v>
      </c>
      <c r="H41" s="7">
        <f>Data!J41/100</f>
        <v>9.7377929719391909E-3</v>
      </c>
    </row>
    <row r="42" spans="1:8" x14ac:dyDescent="0.3">
      <c r="A42">
        <v>2000</v>
      </c>
      <c r="B42" s="7">
        <f>Data!L42/Data!C42-Data!L41/Data!C41</f>
        <v>-7.9596053561067914E-3</v>
      </c>
      <c r="C42" s="1">
        <f>Data!M42/Data!M41</f>
        <v>1.0864406779661016</v>
      </c>
      <c r="D42" s="1">
        <f>Data!N42/Data!N41</f>
        <v>0.97685859431249566</v>
      </c>
      <c r="E42" s="7">
        <f>(1-1/(D42*C42))*Data!L41/Data!C41</f>
        <v>4.7186133785126509E-3</v>
      </c>
      <c r="F42" s="7">
        <f>Data!F42/100</f>
        <v>2.9783983925440863E-2</v>
      </c>
      <c r="G42" s="7">
        <f>(Data!H42-Data!H41*Data!P42/Data!P41)/100</f>
        <v>1.4928425809924057E-2</v>
      </c>
      <c r="H42" s="7">
        <f>Data!J42/100</f>
        <v>1.3894640945317151E-2</v>
      </c>
    </row>
    <row r="43" spans="1:8" x14ac:dyDescent="0.3">
      <c r="A43">
        <v>2001</v>
      </c>
      <c r="B43" s="7">
        <f>Data!L43/Data!C43-Data!L42/Data!C42</f>
        <v>-2.9344608592270921E-3</v>
      </c>
      <c r="C43" s="1">
        <f>Data!M43/Data!M42</f>
        <v>1.0838533541341653</v>
      </c>
      <c r="D43" s="1">
        <f>Data!N43/Data!N42</f>
        <v>0.99165945287159463</v>
      </c>
      <c r="E43" s="7">
        <f>(1-1/(D43*C43))*Data!L42/Data!C42</f>
        <v>5.1324737481574815E-3</v>
      </c>
      <c r="F43" s="7">
        <f>Data!F43/100</f>
        <v>-9.3002056310667099E-3</v>
      </c>
      <c r="G43" s="7">
        <f>(Data!H43-Data!H42*Data!P43/Data!P42)/100</f>
        <v>-2.1776980944030841E-2</v>
      </c>
      <c r="H43" s="7">
        <f>Data!J43/100</f>
        <v>1.4908218130201925E-2</v>
      </c>
    </row>
    <row r="44" spans="1:8" x14ac:dyDescent="0.3">
      <c r="A44">
        <v>2002</v>
      </c>
      <c r="B44" s="7">
        <f>Data!L44/Data!C44-Data!L43/Data!C43</f>
        <v>-1.0143324751888304E-2</v>
      </c>
      <c r="C44" s="1">
        <f>Data!M44/Data!M43</f>
        <v>1.1464555595537966</v>
      </c>
      <c r="D44" s="1">
        <f>Data!N44/Data!N43</f>
        <v>0.99978595601875975</v>
      </c>
      <c r="E44" s="7">
        <f>(1-1/(D44*C44))*Data!L43/Data!C43</f>
        <v>9.0314349557395878E-3</v>
      </c>
      <c r="F44" s="7">
        <f>Data!F44/100</f>
        <v>2.2213588207066648E-2</v>
      </c>
      <c r="G44" s="7">
        <f>(Data!H44-Data!H43*Data!P44/Data!P43)/100</f>
        <v>3.367516700710297E-2</v>
      </c>
      <c r="H44" s="7">
        <f>Data!J44/100</f>
        <v>9.7086309108821937E-3</v>
      </c>
    </row>
    <row r="45" spans="1:8" x14ac:dyDescent="0.3">
      <c r="A45">
        <v>2003</v>
      </c>
      <c r="B45" s="7">
        <f>Data!L45/Data!C45-Data!L44/Data!C44</f>
        <v>2.113276071423862E-2</v>
      </c>
      <c r="C45" s="1">
        <f>Data!M45/Data!M44</f>
        <v>1.0932203389830508</v>
      </c>
      <c r="D45" s="1">
        <f>Data!N45/Data!N44</f>
        <v>1.0432074548681167</v>
      </c>
      <c r="E45" s="7">
        <f>(1-1/(D45*C45))*Data!L44/Data!C44</f>
        <v>7.4705260467077747E-3</v>
      </c>
      <c r="F45" s="7">
        <f>Data!F45/100</f>
        <v>-9.332266312026341E-3</v>
      </c>
      <c r="G45" s="7">
        <f>(Data!H45-Data!H44*Data!P45/Data!P44)/100</f>
        <v>1.0954065424114957E-2</v>
      </c>
      <c r="H45" s="7">
        <f>Data!J45/100</f>
        <v>1.1195005723644715E-2</v>
      </c>
    </row>
    <row r="46" spans="1:8" x14ac:dyDescent="0.3">
      <c r="A46">
        <v>2004</v>
      </c>
      <c r="B46" s="7">
        <f>Data!L46/Data!C46-Data!L45/Data!C45</f>
        <v>2.8018435536893288E-3</v>
      </c>
      <c r="C46" s="1">
        <f>Data!M46/Data!M45</f>
        <v>1.0281366637955784</v>
      </c>
      <c r="D46" s="1">
        <f>Data!N46/Data!N45</f>
        <v>1.0405741836362854</v>
      </c>
      <c r="E46" s="7">
        <f>(1-1/(D46*C46))*Data!L45/Data!C45</f>
        <v>5.3402784072797737E-3</v>
      </c>
      <c r="F46" s="7">
        <f>Data!F46/100</f>
        <v>-2.0130865660625875E-2</v>
      </c>
      <c r="G46" s="7">
        <f>(Data!H46-Data!H45*Data!P46/Data!P45)/100</f>
        <v>-4.5619488168686287E-2</v>
      </c>
      <c r="H46" s="7">
        <f>Data!J46/100</f>
        <v>1.495356914754961E-2</v>
      </c>
    </row>
    <row r="47" spans="1:8" x14ac:dyDescent="0.3">
      <c r="A47">
        <v>2005</v>
      </c>
      <c r="B47" s="7">
        <f>Data!L47/Data!C47-Data!L46/Data!C46</f>
        <v>-6.0099850460981347E-3</v>
      </c>
      <c r="C47" s="1">
        <f>Data!M47/Data!M46</f>
        <v>1.0985758168109467</v>
      </c>
      <c r="D47" s="1">
        <f>Data!N47/Data!N46</f>
        <v>1.0213349066460404</v>
      </c>
      <c r="E47" s="7">
        <f>(1-1/(D47*C47))*Data!L46/Data!C46</f>
        <v>9.1990920346340255E-3</v>
      </c>
      <c r="F47" s="7">
        <f>Data!F47/100</f>
        <v>-1.3100428987310817E-2</v>
      </c>
      <c r="G47" s="7">
        <f>(Data!H47-Data!H46*Data!P47/Data!P46)/100</f>
        <v>-3.8686999933110006E-2</v>
      </c>
      <c r="H47" s="7">
        <f>Data!J47/100</f>
        <v>1.0748902065548455E-2</v>
      </c>
    </row>
    <row r="48" spans="1:8" x14ac:dyDescent="0.3">
      <c r="A48">
        <v>2006</v>
      </c>
      <c r="B48" s="7">
        <f>Data!L48/Data!C48-Data!L47/Data!C47</f>
        <v>1.2487325891835099E-3</v>
      </c>
      <c r="C48" s="1">
        <f>Data!M48/Data!M47</f>
        <v>1.124809354346721</v>
      </c>
      <c r="D48" s="1">
        <f>Data!N48/Data!N47</f>
        <v>1.0480711719270708</v>
      </c>
      <c r="E48" s="7">
        <f>(1-1/(D48*C48))*Data!L47/Data!C47</f>
        <v>1.1923975386202136E-2</v>
      </c>
      <c r="F48" s="7">
        <f>Data!F48/100</f>
        <v>-1.9950685617761602E-2</v>
      </c>
      <c r="G48" s="7">
        <f>(Data!H48-Data!H47*Data!P48/Data!P47)/100</f>
        <v>-2.6883981474834222E-2</v>
      </c>
      <c r="H48" s="7">
        <f>Data!J48/100</f>
        <v>9.9488537368190334E-3</v>
      </c>
    </row>
    <row r="49" spans="1:9" x14ac:dyDescent="0.3">
      <c r="A49">
        <v>2007</v>
      </c>
      <c r="B49" s="7">
        <f>Data!L49/Data!C49-Data!L48/Data!C48</f>
        <v>1.3453397111602414E-2</v>
      </c>
      <c r="C49" s="1">
        <f>Data!M49/Data!M48</f>
        <v>1.0596610169491525</v>
      </c>
      <c r="D49" s="1">
        <f>Data!N49/Data!N48</f>
        <v>1.0542162287220205</v>
      </c>
      <c r="E49" s="7">
        <f>(1-1/(D49*C49))*Data!L48/Data!C48</f>
        <v>8.3691135450840674E-3</v>
      </c>
      <c r="F49" s="7">
        <f>Data!F49/100</f>
        <v>-1.7139921749980691E-2</v>
      </c>
      <c r="G49" s="7">
        <f>(Data!H49-Data!H48*Data!P49/Data!P48)/100</f>
        <v>-1.4321304325630706E-2</v>
      </c>
      <c r="H49" s="7">
        <f>Data!J49/100</f>
        <v>1.070602879485783E-2</v>
      </c>
    </row>
    <row r="50" spans="1:9" x14ac:dyDescent="0.3">
      <c r="A50">
        <v>2008</v>
      </c>
      <c r="B50" s="7">
        <f>Data!L50/Data!C50-Data!L49/Data!C49</f>
        <v>1.0601917844805797E-3</v>
      </c>
      <c r="C50" s="1">
        <f>Data!M50/Data!M49</f>
        <v>1.075</v>
      </c>
      <c r="D50" s="1">
        <f>Data!N50/Data!N49</f>
        <v>1.0635912079324712</v>
      </c>
      <c r="E50" s="7">
        <f>(1-1/(D50*C50))*Data!L49/Data!C49</f>
        <v>1.1696573622548306E-2</v>
      </c>
      <c r="F50" s="7">
        <f>Data!F50/100</f>
        <v>-2.9100677199776125E-2</v>
      </c>
      <c r="G50" s="7">
        <f>(Data!H50-Data!H49*Data!P50/Data!P49)/100</f>
        <v>-1.8704034795776411E-2</v>
      </c>
      <c r="H50" s="7">
        <f>Data!J50/100</f>
        <v>8.9213939506655043E-3</v>
      </c>
    </row>
    <row r="51" spans="1:9" x14ac:dyDescent="0.3">
      <c r="A51">
        <v>2009</v>
      </c>
      <c r="B51" s="7">
        <f>Data!L51/Data!C51-Data!L50/Data!C50</f>
        <v>3.4075699503982773E-2</v>
      </c>
      <c r="C51" s="1">
        <f>Data!M51/Data!M50</f>
        <v>1.0186046511627906</v>
      </c>
      <c r="D51" s="1">
        <f>Data!N51/Data!N50</f>
        <v>0.96034304535911919</v>
      </c>
      <c r="E51" s="7">
        <f>(1-1/(D51*C51))*Data!L50/Data!C50</f>
        <v>-2.1015875015778086E-3</v>
      </c>
      <c r="F51" s="7">
        <f>Data!F51/100</f>
        <v>4.6788676863800827E-3</v>
      </c>
      <c r="G51" s="7">
        <f>(Data!H51-Data!H50*Data!P51/Data!P50)/100</f>
        <v>8.2419336974642113E-3</v>
      </c>
      <c r="H51" s="7">
        <f>Data!J51/100</f>
        <v>9.0690652177910641E-3</v>
      </c>
    </row>
    <row r="52" spans="1:9" x14ac:dyDescent="0.3">
      <c r="A52">
        <v>2010</v>
      </c>
      <c r="B52" s="7">
        <f>Data!L52/Data!C52-Data!L51/Data!C51</f>
        <v>-2.0203431365306987E-2</v>
      </c>
      <c r="C52" s="1">
        <f>Data!M52/Data!M51</f>
        <v>1.0721461187214611</v>
      </c>
      <c r="D52" s="1">
        <f>Data!N52/Data!N51</f>
        <v>1.130930015227243</v>
      </c>
      <c r="E52" s="7">
        <f>(1-1/(D52*C52))*Data!L51/Data!C51</f>
        <v>2.2508710371731151E-2</v>
      </c>
      <c r="F52" s="7">
        <f>Data!F52/100</f>
        <v>-7.7586804338931423E-3</v>
      </c>
      <c r="G52" s="7">
        <f>(Data!H52-Data!H51*Data!P52/Data!P51)/100</f>
        <v>-1.7570157120577329E-2</v>
      </c>
      <c r="H52" s="7">
        <f>Data!J52/100</f>
        <v>5.1613721102520497E-3</v>
      </c>
    </row>
    <row r="53" spans="1:9" x14ac:dyDescent="0.3">
      <c r="A53">
        <v>2011</v>
      </c>
      <c r="B53" s="7">
        <f>Data!L53/Data!C53-Data!L52/Data!C52</f>
        <v>2.0337195200733765E-3</v>
      </c>
      <c r="C53" s="1">
        <f>Data!M53/Data!M52</f>
        <v>1.049403747870528</v>
      </c>
      <c r="D53" s="1">
        <f>Data!N53/Data!N52</f>
        <v>1.0434240719362551</v>
      </c>
      <c r="E53" s="7">
        <f>(1-1/(D53*C53))*Data!L52/Data!C52</f>
        <v>9.3863116533591268E-3</v>
      </c>
      <c r="F53" s="7">
        <f>Data!F53/100</f>
        <v>-1.2943448952581694E-2</v>
      </c>
      <c r="G53" s="7">
        <f>(Data!H53-Data!H52*Data!P53/Data!P52)/100</f>
        <v>-1.2888385831433152E-2</v>
      </c>
      <c r="H53" s="7">
        <f>Data!J53/100</f>
        <v>5.131211160497068E-3</v>
      </c>
    </row>
    <row r="54" spans="1:9" x14ac:dyDescent="0.3">
      <c r="A54">
        <v>2012</v>
      </c>
      <c r="B54" s="7">
        <f>Data!L54/Data!C54-Data!L53/Data!C53</f>
        <v>1.4635595095278772E-2</v>
      </c>
      <c r="C54" s="1">
        <f>Data!M54/Data!M53</f>
        <v>1.0397727272727273</v>
      </c>
      <c r="D54" s="1">
        <f>Data!N54/Data!N53</f>
        <v>0.98761032154070494</v>
      </c>
      <c r="E54" s="7">
        <f>(1-1/(D54*C54))*Data!L53/Data!C53</f>
        <v>2.8870534066370076E-3</v>
      </c>
      <c r="F54" s="7">
        <f>Data!F54/100</f>
        <v>1.5976262904412439E-2</v>
      </c>
      <c r="G54" s="7">
        <f>(Data!H54-Data!H53*Data!P54/Data!P53)/100</f>
        <v>-5.659706564795748E-3</v>
      </c>
      <c r="H54" s="7">
        <f>Data!J54/100</f>
        <v>4.653421639736411E-3</v>
      </c>
    </row>
    <row r="55" spans="1:9" x14ac:dyDescent="0.3">
      <c r="A55">
        <v>2013</v>
      </c>
      <c r="B55" s="7">
        <f>Data!L55/Data!C55-Data!L54/Data!C54</f>
        <v>-1.9702199769829204E-2</v>
      </c>
      <c r="C55" s="1">
        <f>Data!M55/Data!M54</f>
        <v>1.0374707259953162</v>
      </c>
      <c r="D55" s="1">
        <f>Data!N55/Data!N54</f>
        <v>1.1403627673380483</v>
      </c>
      <c r="E55" s="7">
        <f>(1-1/(D55*C55))*Data!L54/Data!C54</f>
        <v>1.9327228175991831E-2</v>
      </c>
      <c r="F55" s="7">
        <f>Data!F55/100</f>
        <v>1.9138503762818154E-2</v>
      </c>
      <c r="G55" s="7">
        <f>(Data!H55-Data!H54*Data!P55/Data!P54)/100</f>
        <v>3.7008296472795799E-3</v>
      </c>
      <c r="H55" s="7">
        <f>Data!J55/100</f>
        <v>4.8266124715273962E-3</v>
      </c>
    </row>
    <row r="56" spans="1:9" x14ac:dyDescent="0.3">
      <c r="A56">
        <v>2014</v>
      </c>
      <c r="B56" s="7">
        <f>Data!L56/Data!C56-Data!L55/Data!C55</f>
        <v>6.9259040088752444E-4</v>
      </c>
      <c r="C56" s="1">
        <f>Data!M56/Data!M55</f>
        <v>1.0421369450714824</v>
      </c>
      <c r="D56" s="1">
        <f>Data!N56/Data!N55</f>
        <v>1.0472233374500899</v>
      </c>
      <c r="E56" s="7">
        <f>(1-1/(D56*C56))*Data!L55/Data!C55</f>
        <v>8.8043534085367556E-3</v>
      </c>
      <c r="F56" s="7">
        <f>Data!F56/100</f>
        <v>1.4757323995376095E-2</v>
      </c>
      <c r="G56" s="7">
        <f>(Data!H56-Data!H55*Data!P56/Data!P55)/100</f>
        <v>3.2090122840293028E-2</v>
      </c>
      <c r="H56" s="7">
        <f>Data!J56/100</f>
        <v>2.7241373477630043E-3</v>
      </c>
    </row>
    <row r="57" spans="1:9" x14ac:dyDescent="0.3">
      <c r="A57">
        <v>2015</v>
      </c>
      <c r="B57" s="7">
        <f>Data!L57/Data!C57-Data!L56/Data!C56</f>
        <v>-1.9896225509091758E-4</v>
      </c>
      <c r="C57" s="1">
        <f>Data!M57/Data!M56</f>
        <v>1.0310469314079422</v>
      </c>
      <c r="D57" s="1">
        <f>Data!N57/Data!N56</f>
        <v>1.0296223631117658</v>
      </c>
      <c r="E57" s="7">
        <f>(1-1/(D57*C57))*Data!L56/Data!C56</f>
        <v>6.1425577258547113E-3</v>
      </c>
      <c r="F57" s="7">
        <f>Data!F57/100</f>
        <v>6.9039735668805415E-3</v>
      </c>
      <c r="G57" s="7">
        <f>(Data!H57-Data!H56*Data!P57/Data!P56)/100</f>
        <v>1.0418498488043007E-2</v>
      </c>
      <c r="H57" s="7">
        <f>Data!J57/100</f>
        <v>1.5330328280339942E-3</v>
      </c>
      <c r="I57" s="5"/>
    </row>
    <row r="58" spans="1:9" x14ac:dyDescent="0.3">
      <c r="G58" s="5"/>
      <c r="I58" s="5"/>
    </row>
    <row r="59" spans="1:9" x14ac:dyDescent="0.3">
      <c r="I59" s="5"/>
    </row>
  </sheetData>
  <pageMargins left="0.7" right="0.7" top="0.75" bottom="0.75" header="0.3" footer="0.3"/>
  <pageSetup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BED427-9279-416C-9F4B-A24069BE884E}">
  <dimension ref="A1:E9"/>
  <sheetViews>
    <sheetView tabSelected="1" workbookViewId="0">
      <selection activeCell="A15" sqref="A15"/>
    </sheetView>
  </sheetViews>
  <sheetFormatPr defaultRowHeight="14.4" x14ac:dyDescent="0.3"/>
  <cols>
    <col min="1" max="1" width="25.44140625" bestFit="1" customWidth="1"/>
    <col min="3" max="3" width="8" bestFit="1" customWidth="1"/>
    <col min="4" max="4" width="10" bestFit="1" customWidth="1"/>
    <col min="5" max="5" width="8" bestFit="1" customWidth="1"/>
  </cols>
  <sheetData>
    <row r="1" spans="1:5" x14ac:dyDescent="0.3">
      <c r="A1" s="9" t="s">
        <v>12</v>
      </c>
      <c r="B1" s="9" t="s">
        <v>13</v>
      </c>
      <c r="C1" s="9" t="s">
        <v>14</v>
      </c>
      <c r="D1" s="9" t="s">
        <v>15</v>
      </c>
      <c r="E1" s="9" t="s">
        <v>16</v>
      </c>
    </row>
    <row r="2" spans="1:5" x14ac:dyDescent="0.3">
      <c r="A2" s="9" t="s">
        <v>17</v>
      </c>
      <c r="B2" s="10">
        <f>AVERAGE(Calculations!G3:G22)</f>
        <v>9.4616231141418858E-3</v>
      </c>
      <c r="C2" s="10">
        <f>AVERAGE(Calculations!G23:G32)</f>
        <v>8.3971720373491616E-3</v>
      </c>
      <c r="D2" s="10">
        <f>AVERAGE(Calculations!G33:G45)</f>
        <v>1.4379927149600196E-4</v>
      </c>
      <c r="E2" s="10">
        <f>AVERAGE(Calculations!G46:G57)</f>
        <v>-1.0490222795147002E-2</v>
      </c>
    </row>
    <row r="3" spans="1:5" x14ac:dyDescent="0.3">
      <c r="A3" s="9" t="s">
        <v>18</v>
      </c>
      <c r="B3" s="10">
        <f>AVERAGE(Calculations!B3:B22)</f>
        <v>2.7845267100437701E-3</v>
      </c>
      <c r="C3" s="10">
        <f>AVERAGE(Calculations!B23:B32)</f>
        <v>-5.0788683003388123E-3</v>
      </c>
      <c r="D3" s="10">
        <f>AVERAGE(Calculations!B33:B45)</f>
        <v>2.8268049068313182E-4</v>
      </c>
      <c r="E3" s="10">
        <f>AVERAGE(Calculations!B46:B57)</f>
        <v>1.9905992602377528E-3</v>
      </c>
    </row>
    <row r="4" spans="1:5" x14ac:dyDescent="0.3">
      <c r="A4" s="9" t="s">
        <v>19</v>
      </c>
      <c r="B4" s="10">
        <f>AVERAGE(Calculations!E3:E22)</f>
        <v>1.6037458620489151E-2</v>
      </c>
      <c r="C4" s="10">
        <f>AVERAGE(Calculations!E23:E32)</f>
        <v>2.3749356663302183E-2</v>
      </c>
      <c r="D4" s="10">
        <f>AVERAGE(Calculations!E33:E45)</f>
        <v>9.7948253878246093E-3</v>
      </c>
      <c r="E4" s="10">
        <f>AVERAGE(Calculations!E46:E57)</f>
        <v>9.4569716863567577E-3</v>
      </c>
    </row>
    <row r="5" spans="1:5" x14ac:dyDescent="0.3">
      <c r="A5" s="9" t="s">
        <v>20</v>
      </c>
      <c r="B5" s="11">
        <f>SUM(B2:B4)</f>
        <v>2.8283608444674806E-2</v>
      </c>
      <c r="C5" s="11">
        <f>SUM(C2:C4)</f>
        <v>2.7067660400312533E-2</v>
      </c>
      <c r="D5" s="11">
        <f>SUM(D2:D4)</f>
        <v>1.0221305150003744E-2</v>
      </c>
      <c r="E5" s="11">
        <f>SUM(E2:E4)</f>
        <v>9.5734815144750754E-4</v>
      </c>
    </row>
    <row r="6" spans="1:5" x14ac:dyDescent="0.3">
      <c r="A6" s="9" t="s">
        <v>21</v>
      </c>
      <c r="B6" s="10">
        <f>AVERAGE(Calculations!F4:F22)</f>
        <v>8.3717732032072695E-3</v>
      </c>
      <c r="C6" s="10">
        <f>AVERAGE(Calculations!F23:F32)</f>
        <v>2.1690739789936971E-2</v>
      </c>
      <c r="D6" s="10">
        <f>AVERAGE(Calculations!F33:F45)</f>
        <v>-2.4532133962202026E-3</v>
      </c>
      <c r="E6" s="10">
        <f>AVERAGE(Calculations!F46:F57)</f>
        <v>-4.8891480571718864E-3</v>
      </c>
    </row>
    <row r="7" spans="1:5" x14ac:dyDescent="0.3">
      <c r="A7" s="9" t="s">
        <v>22</v>
      </c>
      <c r="B7" s="10">
        <f>AVERAGE(Calculations!H3:H22)</f>
        <v>7.4604552502612097E-3</v>
      </c>
      <c r="C7" s="10">
        <f>AVERAGE(Calculations!H23:H32)</f>
        <v>1.6917654671560367E-2</v>
      </c>
      <c r="D7" s="10">
        <f>AVERAGE(Calculations!H33:H45)</f>
        <v>1.4297212713042705E-2</v>
      </c>
      <c r="E7" s="10">
        <f>AVERAGE(Calculations!H46:H57)</f>
        <v>7.3648000392534515E-3</v>
      </c>
    </row>
    <row r="8" spans="1:5" x14ac:dyDescent="0.3">
      <c r="A8" s="9" t="s">
        <v>23</v>
      </c>
      <c r="B8" s="10">
        <f>B5-B6-B7</f>
        <v>1.2451379991206327E-2</v>
      </c>
      <c r="C8" s="10">
        <f>C5-C6-C7</f>
        <v>-1.1540734061184804E-2</v>
      </c>
      <c r="D8" s="10">
        <f>D5-D6-D7</f>
        <v>-1.6226941668187576E-3</v>
      </c>
      <c r="E8" s="10">
        <f>E5-E6-E7</f>
        <v>-1.5183038306340576E-3</v>
      </c>
    </row>
    <row r="9" spans="1:5" x14ac:dyDescent="0.3">
      <c r="A9" s="9" t="s">
        <v>20</v>
      </c>
      <c r="B9" s="11">
        <f>SUM(B6:B8)</f>
        <v>2.8283608444674806E-2</v>
      </c>
      <c r="C9" s="11">
        <f>SUM(C6:C8)</f>
        <v>2.7067660400312533E-2</v>
      </c>
      <c r="D9" s="11">
        <f>SUM(D6:D8)</f>
        <v>1.0221305150003746E-2</v>
      </c>
      <c r="E9" s="11">
        <f>SUM(E6:E8)</f>
        <v>9.5734815144750754E-4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Data</vt:lpstr>
      <vt:lpstr>Calculations</vt:lpstr>
      <vt:lpstr>Results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</dc:creator>
  <cp:lastModifiedBy>16125</cp:lastModifiedBy>
  <dcterms:created xsi:type="dcterms:W3CDTF">2019-02-24T18:38:28Z</dcterms:created>
  <dcterms:modified xsi:type="dcterms:W3CDTF">2022-02-18T17:48:04Z</dcterms:modified>
</cp:coreProperties>
</file>