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6125\Desktop\Tim\Monetary history of LATAM\"/>
    </mc:Choice>
  </mc:AlternateContent>
  <xr:revisionPtr revIDLastSave="0" documentId="13_ncr:1_{7640F5AE-A667-4211-BA49-44BD27B6CCD0}" xr6:coauthVersionLast="47" xr6:coauthVersionMax="47" xr10:uidLastSave="{00000000-0000-0000-0000-000000000000}"/>
  <bookViews>
    <workbookView xWindow="-108" yWindow="-108" windowWidth="23256" windowHeight="12576" activeTab="2" xr2:uid="{4B56157E-BF19-4917-8C69-037E81AD6237}"/>
  </bookViews>
  <sheets>
    <sheet name="Data" sheetId="1" r:id="rId1"/>
    <sheet name="Calculations" sheetId="2" r:id="rId2"/>
    <sheet name="Resul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L4" i="2"/>
  <c r="M4" i="2"/>
  <c r="K5" i="2"/>
  <c r="L5" i="2"/>
  <c r="M5" i="2"/>
  <c r="K6" i="2"/>
  <c r="L6" i="2"/>
  <c r="M6" i="2"/>
  <c r="K7" i="2"/>
  <c r="L7" i="2"/>
  <c r="M7" i="2"/>
  <c r="K8" i="2"/>
  <c r="L8" i="2"/>
  <c r="M8" i="2"/>
  <c r="K9" i="2"/>
  <c r="L9" i="2"/>
  <c r="M9" i="2"/>
  <c r="K10" i="2"/>
  <c r="L10" i="2"/>
  <c r="M10" i="2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K25" i="2"/>
  <c r="L25" i="2"/>
  <c r="M25" i="2"/>
  <c r="K26" i="2"/>
  <c r="L26" i="2"/>
  <c r="M26" i="2"/>
  <c r="K27" i="2"/>
  <c r="L27" i="2"/>
  <c r="M27" i="2"/>
  <c r="K28" i="2"/>
  <c r="L28" i="2"/>
  <c r="M28" i="2"/>
  <c r="K29" i="2"/>
  <c r="L29" i="2"/>
  <c r="M29" i="2"/>
  <c r="K30" i="2"/>
  <c r="L30" i="2"/>
  <c r="M30" i="2"/>
  <c r="K31" i="2"/>
  <c r="L31" i="2"/>
  <c r="M31" i="2"/>
  <c r="K32" i="2"/>
  <c r="L32" i="2"/>
  <c r="M32" i="2"/>
  <c r="K33" i="2"/>
  <c r="L33" i="2"/>
  <c r="M33" i="2"/>
  <c r="K34" i="2"/>
  <c r="L34" i="2"/>
  <c r="M34" i="2"/>
  <c r="K35" i="2"/>
  <c r="L35" i="2"/>
  <c r="M35" i="2"/>
  <c r="K36" i="2"/>
  <c r="L36" i="2"/>
  <c r="M36" i="2"/>
  <c r="K37" i="2"/>
  <c r="L37" i="2"/>
  <c r="M37" i="2"/>
  <c r="K38" i="2"/>
  <c r="L38" i="2"/>
  <c r="M38" i="2"/>
  <c r="K39" i="2"/>
  <c r="L39" i="2"/>
  <c r="M39" i="2"/>
  <c r="K40" i="2"/>
  <c r="L40" i="2"/>
  <c r="M40" i="2"/>
  <c r="K41" i="2"/>
  <c r="L41" i="2"/>
  <c r="M41" i="2"/>
  <c r="K42" i="2"/>
  <c r="L42" i="2"/>
  <c r="M42" i="2"/>
  <c r="K43" i="2"/>
  <c r="L43" i="2"/>
  <c r="M43" i="2"/>
  <c r="K44" i="2"/>
  <c r="L44" i="2"/>
  <c r="M44" i="2"/>
  <c r="K45" i="2"/>
  <c r="L45" i="2"/>
  <c r="M45" i="2"/>
  <c r="K46" i="2"/>
  <c r="L46" i="2"/>
  <c r="M46" i="2"/>
  <c r="K47" i="2"/>
  <c r="L47" i="2"/>
  <c r="M47" i="2"/>
  <c r="K48" i="2"/>
  <c r="L48" i="2"/>
  <c r="M48" i="2"/>
  <c r="K49" i="2"/>
  <c r="L49" i="2"/>
  <c r="M49" i="2"/>
  <c r="K50" i="2"/>
  <c r="L50" i="2"/>
  <c r="M50" i="2"/>
  <c r="K51" i="2"/>
  <c r="L51" i="2"/>
  <c r="M51" i="2"/>
  <c r="K52" i="2"/>
  <c r="L52" i="2"/>
  <c r="M52" i="2"/>
  <c r="K53" i="2"/>
  <c r="L53" i="2"/>
  <c r="M53" i="2"/>
  <c r="K54" i="2"/>
  <c r="L54" i="2"/>
  <c r="M54" i="2"/>
  <c r="K55" i="2"/>
  <c r="L55" i="2"/>
  <c r="M55" i="2"/>
  <c r="K56" i="2"/>
  <c r="L56" i="2"/>
  <c r="M56" i="2"/>
  <c r="K57" i="2"/>
  <c r="L57" i="2"/>
  <c r="M57" i="2"/>
  <c r="K58" i="2"/>
  <c r="L58" i="2"/>
  <c r="M58" i="2"/>
  <c r="K59" i="2"/>
  <c r="L59" i="2"/>
  <c r="M59" i="2"/>
  <c r="M3" i="2"/>
  <c r="L3" i="2"/>
  <c r="K3" i="2"/>
  <c r="M4" i="1" l="1"/>
  <c r="M58" i="1"/>
  <c r="I58" i="2" s="1"/>
  <c r="M50" i="1"/>
  <c r="I50" i="2" s="1"/>
  <c r="M42" i="1"/>
  <c r="I42" i="2" s="1"/>
  <c r="M34" i="1"/>
  <c r="I34" i="2" s="1"/>
  <c r="M26" i="1"/>
  <c r="I26" i="2" s="1"/>
  <c r="M18" i="1"/>
  <c r="I18" i="2" s="1"/>
  <c r="M10" i="1"/>
  <c r="I10" i="2" s="1"/>
  <c r="M52" i="1"/>
  <c r="I52" i="2" s="1"/>
  <c r="M44" i="1"/>
  <c r="I44" i="2" s="1"/>
  <c r="M36" i="1"/>
  <c r="I36" i="2" s="1"/>
  <c r="M28" i="1"/>
  <c r="I28" i="2" s="1"/>
  <c r="M20" i="1"/>
  <c r="I20" i="2" s="1"/>
  <c r="M12" i="1"/>
  <c r="I12" i="2" s="1"/>
  <c r="M56" i="1"/>
  <c r="I56" i="2" s="1"/>
  <c r="M48" i="1"/>
  <c r="I48" i="2" s="1"/>
  <c r="M40" i="1"/>
  <c r="I40" i="2" s="1"/>
  <c r="M32" i="1"/>
  <c r="I32" i="2" s="1"/>
  <c r="M24" i="1"/>
  <c r="I24" i="2" s="1"/>
  <c r="M16" i="1"/>
  <c r="I16" i="2" s="1"/>
  <c r="M8" i="1"/>
  <c r="I8" i="2" s="1"/>
  <c r="I4" i="2"/>
  <c r="M53" i="1"/>
  <c r="I53" i="2" s="1"/>
  <c r="M45" i="1"/>
  <c r="I45" i="2" s="1"/>
  <c r="M37" i="1"/>
  <c r="I37" i="2" s="1"/>
  <c r="M29" i="1"/>
  <c r="I29" i="2" s="1"/>
  <c r="M21" i="1"/>
  <c r="I21" i="2" s="1"/>
  <c r="M13" i="1"/>
  <c r="I13" i="2" s="1"/>
  <c r="M5" i="1"/>
  <c r="I5" i="2" s="1"/>
  <c r="M55" i="1"/>
  <c r="I55" i="2" s="1"/>
  <c r="M47" i="1"/>
  <c r="I47" i="2" s="1"/>
  <c r="M39" i="1"/>
  <c r="I39" i="2" s="1"/>
  <c r="M31" i="1"/>
  <c r="I31" i="2" s="1"/>
  <c r="M23" i="1"/>
  <c r="I23" i="2" s="1"/>
  <c r="M15" i="1"/>
  <c r="I15" i="2" s="1"/>
  <c r="M7" i="1"/>
  <c r="I7" i="2" s="1"/>
  <c r="M59" i="1"/>
  <c r="I59" i="2" s="1"/>
  <c r="M57" i="1"/>
  <c r="I57" i="2" s="1"/>
  <c r="M51" i="1"/>
  <c r="I51" i="2" s="1"/>
  <c r="M49" i="1"/>
  <c r="I49" i="2" s="1"/>
  <c r="M43" i="1"/>
  <c r="I43" i="2" s="1"/>
  <c r="M41" i="1"/>
  <c r="I41" i="2" s="1"/>
  <c r="M35" i="1"/>
  <c r="I35" i="2" s="1"/>
  <c r="M33" i="1"/>
  <c r="I33" i="2" s="1"/>
  <c r="M27" i="1"/>
  <c r="I27" i="2" s="1"/>
  <c r="M25" i="1"/>
  <c r="I25" i="2" s="1"/>
  <c r="M19" i="1"/>
  <c r="I19" i="2" s="1"/>
  <c r="M17" i="1"/>
  <c r="I17" i="2" s="1"/>
  <c r="M11" i="1"/>
  <c r="I11" i="2" s="1"/>
  <c r="M9" i="1"/>
  <c r="I9" i="2" s="1"/>
  <c r="M54" i="1"/>
  <c r="I54" i="2" s="1"/>
  <c r="M46" i="1"/>
  <c r="I46" i="2" s="1"/>
  <c r="M38" i="1"/>
  <c r="I38" i="2" s="1"/>
  <c r="M30" i="1"/>
  <c r="I30" i="2" s="1"/>
  <c r="M22" i="1"/>
  <c r="I22" i="2" s="1"/>
  <c r="M14" i="1"/>
  <c r="I14" i="2" s="1"/>
  <c r="M6" i="1"/>
  <c r="I6" i="2" s="1"/>
  <c r="C10" i="3" l="1"/>
  <c r="D10" i="3"/>
  <c r="E10" i="3"/>
  <c r="B10" i="3"/>
  <c r="H5" i="2" l="1"/>
  <c r="J5" i="2"/>
  <c r="H6" i="2"/>
  <c r="J6" i="2"/>
  <c r="H7" i="2"/>
  <c r="J7" i="2"/>
  <c r="H8" i="2"/>
  <c r="J8" i="2"/>
  <c r="H9" i="2"/>
  <c r="J9" i="2"/>
  <c r="H10" i="2"/>
  <c r="J10" i="2"/>
  <c r="H11" i="2"/>
  <c r="J11" i="2"/>
  <c r="H12" i="2"/>
  <c r="J12" i="2"/>
  <c r="H13" i="2"/>
  <c r="J13" i="2"/>
  <c r="H14" i="2"/>
  <c r="J14" i="2"/>
  <c r="H15" i="2"/>
  <c r="J15" i="2"/>
  <c r="H16" i="2"/>
  <c r="J16" i="2"/>
  <c r="H17" i="2"/>
  <c r="J17" i="2"/>
  <c r="H18" i="2"/>
  <c r="J18" i="2"/>
  <c r="H19" i="2"/>
  <c r="J19" i="2"/>
  <c r="H20" i="2"/>
  <c r="J20" i="2"/>
  <c r="H21" i="2"/>
  <c r="J21" i="2"/>
  <c r="H22" i="2"/>
  <c r="J22" i="2"/>
  <c r="H23" i="2"/>
  <c r="J23" i="2"/>
  <c r="H24" i="2"/>
  <c r="J24" i="2"/>
  <c r="H25" i="2"/>
  <c r="J25" i="2"/>
  <c r="H26" i="2"/>
  <c r="J26" i="2"/>
  <c r="H27" i="2"/>
  <c r="J27" i="2"/>
  <c r="H28" i="2"/>
  <c r="J28" i="2"/>
  <c r="H29" i="2"/>
  <c r="J29" i="2"/>
  <c r="H30" i="2"/>
  <c r="J30" i="2"/>
  <c r="H31" i="2"/>
  <c r="J31" i="2"/>
  <c r="H32" i="2"/>
  <c r="J32" i="2"/>
  <c r="H33" i="2"/>
  <c r="J33" i="2"/>
  <c r="H34" i="2"/>
  <c r="J34" i="2"/>
  <c r="H35" i="2"/>
  <c r="J35" i="2"/>
  <c r="H36" i="2"/>
  <c r="J36" i="2"/>
  <c r="H37" i="2"/>
  <c r="J37" i="2"/>
  <c r="H38" i="2"/>
  <c r="J38" i="2"/>
  <c r="H39" i="2"/>
  <c r="J39" i="2"/>
  <c r="H40" i="2"/>
  <c r="J40" i="2"/>
  <c r="H41" i="2"/>
  <c r="J41" i="2"/>
  <c r="H42" i="2"/>
  <c r="J42" i="2"/>
  <c r="H43" i="2"/>
  <c r="J43" i="2"/>
  <c r="H44" i="2"/>
  <c r="J44" i="2"/>
  <c r="H45" i="2"/>
  <c r="J45" i="2"/>
  <c r="H46" i="2"/>
  <c r="J46" i="2"/>
  <c r="H47" i="2"/>
  <c r="J47" i="2"/>
  <c r="H48" i="2"/>
  <c r="J48" i="2"/>
  <c r="H49" i="2"/>
  <c r="J49" i="2"/>
  <c r="H50" i="2"/>
  <c r="J50" i="2"/>
  <c r="H51" i="2"/>
  <c r="J51" i="2"/>
  <c r="H52" i="2"/>
  <c r="J52" i="2"/>
  <c r="H53" i="2"/>
  <c r="J53" i="2"/>
  <c r="H54" i="2"/>
  <c r="J54" i="2"/>
  <c r="H55" i="2"/>
  <c r="J55" i="2"/>
  <c r="H56" i="2"/>
  <c r="J56" i="2"/>
  <c r="H57" i="2"/>
  <c r="J57" i="2"/>
  <c r="H58" i="2"/>
  <c r="J58" i="2"/>
  <c r="H59" i="2"/>
  <c r="J59" i="2"/>
  <c r="J4" i="2"/>
  <c r="H4" i="2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E11" i="3" l="1"/>
  <c r="E9" i="3"/>
  <c r="B9" i="3"/>
  <c r="D11" i="3"/>
  <c r="C11" i="3"/>
  <c r="B11" i="3"/>
  <c r="D9" i="3"/>
  <c r="C9" i="3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B3" i="3" s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3" i="2"/>
  <c r="D3" i="3" l="1"/>
  <c r="C3" i="3"/>
  <c r="E4" i="3"/>
  <c r="E5" i="3"/>
  <c r="D4" i="3"/>
  <c r="C4" i="3"/>
  <c r="D5" i="3"/>
  <c r="C5" i="3"/>
  <c r="E3" i="3"/>
  <c r="B4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C6" i="3" s="1"/>
  <c r="E17" i="2"/>
  <c r="E18" i="2"/>
  <c r="E19" i="2"/>
  <c r="E20" i="2"/>
  <c r="E21" i="2"/>
  <c r="E22" i="2"/>
  <c r="E23" i="2"/>
  <c r="E24" i="2"/>
  <c r="D6" i="3" s="1"/>
  <c r="E25" i="2"/>
  <c r="E26" i="2"/>
  <c r="E27" i="2"/>
  <c r="E28" i="2"/>
  <c r="E29" i="2"/>
  <c r="E30" i="2"/>
  <c r="E31" i="2"/>
  <c r="E32" i="2"/>
  <c r="E33" i="2"/>
  <c r="E6" i="3" s="1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3" i="2"/>
  <c r="B6" i="3" s="1"/>
  <c r="G51" i="2"/>
  <c r="G52" i="2"/>
  <c r="G54" i="2"/>
  <c r="G55" i="2"/>
  <c r="G59" i="2"/>
  <c r="G37" i="2"/>
  <c r="G39" i="2"/>
  <c r="G47" i="2"/>
  <c r="G20" i="2"/>
  <c r="G21" i="2"/>
  <c r="G22" i="2"/>
  <c r="G25" i="2"/>
  <c r="G28" i="2"/>
  <c r="G29" i="2"/>
  <c r="G30" i="2"/>
  <c r="G33" i="2"/>
  <c r="G7" i="2"/>
  <c r="G10" i="2"/>
  <c r="G15" i="2"/>
  <c r="G2" i="2"/>
  <c r="G3" i="2"/>
  <c r="G4" i="2"/>
  <c r="G5" i="2"/>
  <c r="G6" i="2"/>
  <c r="G8" i="2"/>
  <c r="G9" i="2"/>
  <c r="G11" i="2"/>
  <c r="G12" i="2"/>
  <c r="G13" i="2"/>
  <c r="G14" i="2"/>
  <c r="G16" i="2"/>
  <c r="C12" i="3" s="1"/>
  <c r="C13" i="3" s="1"/>
  <c r="G17" i="2"/>
  <c r="G18" i="2"/>
  <c r="G19" i="2"/>
  <c r="G23" i="2"/>
  <c r="G24" i="2"/>
  <c r="G26" i="2"/>
  <c r="G27" i="2"/>
  <c r="G31" i="2"/>
  <c r="G32" i="2"/>
  <c r="G34" i="2"/>
  <c r="G35" i="2"/>
  <c r="G36" i="2"/>
  <c r="G38" i="2"/>
  <c r="G40" i="2"/>
  <c r="G41" i="2"/>
  <c r="G42" i="2"/>
  <c r="G43" i="2"/>
  <c r="G44" i="2"/>
  <c r="G45" i="2"/>
  <c r="G46" i="2"/>
  <c r="G48" i="2"/>
  <c r="G49" i="2"/>
  <c r="G50" i="2"/>
  <c r="G53" i="2"/>
  <c r="G56" i="2"/>
  <c r="G57" i="2"/>
  <c r="G58" i="2"/>
  <c r="E7" i="3" l="1"/>
  <c r="E15" i="3" s="1"/>
  <c r="D12" i="3"/>
  <c r="D13" i="3" s="1"/>
  <c r="B12" i="3"/>
  <c r="B13" i="3" s="1"/>
  <c r="B14" i="3" s="1"/>
  <c r="C7" i="3"/>
  <c r="C15" i="3" s="1"/>
  <c r="D7" i="3"/>
  <c r="D15" i="3" s="1"/>
  <c r="E12" i="3"/>
  <c r="E13" i="3" s="1"/>
  <c r="E14" i="3" s="1"/>
  <c r="B3" i="2"/>
  <c r="B5" i="3" s="1"/>
  <c r="B7" i="3" s="1"/>
  <c r="B15" i="3" s="1"/>
  <c r="D14" i="3" l="1"/>
  <c r="C14" i="3"/>
</calcChain>
</file>

<file path=xl/sharedStrings.xml><?xml version="1.0" encoding="utf-8"?>
<sst xmlns="http://schemas.openxmlformats.org/spreadsheetml/2006/main" count="55" uniqueCount="50">
  <si>
    <t>per-capita real gdp</t>
  </si>
  <si>
    <t>inflation rate</t>
  </si>
  <si>
    <t>total deficit</t>
  </si>
  <si>
    <t>primary defict</t>
  </si>
  <si>
    <t>total debt</t>
  </si>
  <si>
    <t>external debt</t>
  </si>
  <si>
    <t>domestic debt</t>
  </si>
  <si>
    <t>total interest payments</t>
  </si>
  <si>
    <t>interest on external debt</t>
  </si>
  <si>
    <t>interest on domestic debt</t>
  </si>
  <si>
    <t>exchange rate</t>
  </si>
  <si>
    <t>monetary base</t>
  </si>
  <si>
    <t>nominal gdp</t>
  </si>
  <si>
    <t>indexed debt</t>
  </si>
  <si>
    <t>interest on indexed debt</t>
  </si>
  <si>
    <t>1960–73</t>
  </si>
  <si>
    <t>1974–81</t>
  </si>
  <si>
    <t>1982–90</t>
  </si>
  <si>
    <t>1991–2016</t>
  </si>
  <si>
    <t>Sources</t>
  </si>
  <si>
    <t>External debt</t>
  </si>
  <si>
    <t>Domestic debt (CLP + indexed)</t>
  </si>
  <si>
    <t>Domestic debt (US$)</t>
  </si>
  <si>
    <t>Seigniorage</t>
  </si>
  <si>
    <t>Total</t>
  </si>
  <si>
    <t>Obligations</t>
  </si>
  <si>
    <t>External debt interest payment</t>
  </si>
  <si>
    <t>Domestic debt interest payment (CLP)</t>
  </si>
  <si>
    <t>Domestic debt interest payment (US$)</t>
  </si>
  <si>
    <t>Primary deficit</t>
  </si>
  <si>
    <t>Partial total</t>
  </si>
  <si>
    <t>Implicit transfers (residuals)</t>
  </si>
  <si>
    <t>change in external debt</t>
  </si>
  <si>
    <t>change in domestic debt</t>
  </si>
  <si>
    <t>primary deficit</t>
  </si>
  <si>
    <t>change in indexed debt</t>
  </si>
  <si>
    <t>Period</t>
  </si>
  <si>
    <t>year</t>
  </si>
  <si>
    <t>real exchange rate</t>
  </si>
  <si>
    <t>CPI Chile</t>
  </si>
  <si>
    <t>real gdp Chile</t>
  </si>
  <si>
    <t>international price</t>
  </si>
  <si>
    <t>gross interest rate domestix debt</t>
  </si>
  <si>
    <t>gross interest rate indexed debt</t>
  </si>
  <si>
    <t>gross interest rate external debt</t>
  </si>
  <si>
    <t>domestic inflation</t>
  </si>
  <si>
    <t>international inflation</t>
  </si>
  <si>
    <t>real growth gdp</t>
  </si>
  <si>
    <t>change in real money balance</t>
  </si>
  <si>
    <t>seigniorage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</si>
</sst>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0" fillId="0" borderId="0" xfId="0" applyFont="1"/>
    <xf numFmtId="10" fontId="0" fillId="0" borderId="0" xfId="1" applyNumberFormat="1" applyFont="1"/>
    <xf numFmtId="0" fontId="0" fillId="0" borderId="0" xfId="0" applyAlignment="1">
      <alignment horizontal="left"/>
    </xf>
    <xf numFmtId="0" fontId="0" fillId="0" borderId="1" xfId="0" applyBorder="1"/>
    <xf numFmtId="0" fontId="2" fillId="0" borderId="1" xfId="0" applyFont="1" applyBorder="1"/>
    <xf numFmtId="2" fontId="0" fillId="0" borderId="1" xfId="0" applyNumberFormat="1" applyBorder="1" applyAlignment="1">
      <alignment horizontal="center"/>
    </xf>
    <xf numFmtId="10" fontId="0" fillId="0" borderId="1" xfId="1" applyNumberFormat="1" applyFont="1" applyBorder="1"/>
    <xf numFmtId="10" fontId="0" fillId="0" borderId="1" xfId="0" applyNumberFormat="1" applyBorder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007E5-5C20-48EC-910E-8DD1B3C9D3B5}">
  <dimension ref="A1:W70"/>
  <sheetViews>
    <sheetView workbookViewId="0">
      <selection activeCell="H5" sqref="H5"/>
    </sheetView>
  </sheetViews>
  <sheetFormatPr defaultColWidth="11.5546875" defaultRowHeight="14.4" x14ac:dyDescent="0.3"/>
  <cols>
    <col min="1" max="1" width="5" bestFit="1" customWidth="1"/>
    <col min="2" max="2" width="16.33203125" bestFit="1" customWidth="1"/>
    <col min="3" max="4" width="11.5546875" bestFit="1" customWidth="1"/>
    <col min="5" max="5" width="10.44140625" bestFit="1" customWidth="1"/>
    <col min="6" max="6" width="12.33203125" bestFit="1" customWidth="1"/>
    <col min="7" max="7" width="9" bestFit="1" customWidth="1"/>
    <col min="8" max="8" width="11.77734375" bestFit="1" customWidth="1"/>
    <col min="9" max="9" width="12.5546875" bestFit="1" customWidth="1"/>
    <col min="10" max="10" width="11.44140625" bestFit="1" customWidth="1"/>
    <col min="11" max="11" width="20.109375" bestFit="1" customWidth="1"/>
    <col min="12" max="12" width="21.33203125" bestFit="1" customWidth="1"/>
    <col min="13" max="13" width="22.109375" customWidth="1"/>
    <col min="14" max="14" width="20.88671875" bestFit="1" customWidth="1"/>
    <col min="15" max="15" width="12.44140625" bestFit="1" customWidth="1"/>
    <col min="16" max="16" width="13.21875" bestFit="1" customWidth="1"/>
    <col min="17" max="17" width="12" bestFit="1" customWidth="1"/>
    <col min="18" max="18" width="8.109375" bestFit="1" customWidth="1"/>
    <col min="19" max="19" width="16" bestFit="1" customWidth="1"/>
    <col min="20" max="20" width="12" bestFit="1" customWidth="1"/>
    <col min="21" max="21" width="28.109375" bestFit="1" customWidth="1"/>
    <col min="22" max="22" width="27" bestFit="1" customWidth="1"/>
    <col min="23" max="23" width="27.33203125" bestFit="1" customWidth="1"/>
  </cols>
  <sheetData>
    <row r="1" spans="1:23" x14ac:dyDescent="0.3">
      <c r="A1" s="2" t="s">
        <v>37</v>
      </c>
      <c r="B1" t="s">
        <v>0</v>
      </c>
      <c r="C1" t="s">
        <v>12</v>
      </c>
      <c r="D1" t="s">
        <v>1</v>
      </c>
      <c r="E1" t="s">
        <v>2</v>
      </c>
      <c r="F1" t="s">
        <v>3</v>
      </c>
      <c r="G1" s="2" t="s">
        <v>4</v>
      </c>
      <c r="H1" t="s">
        <v>5</v>
      </c>
      <c r="I1" t="s">
        <v>6</v>
      </c>
      <c r="J1" t="s">
        <v>13</v>
      </c>
      <c r="K1" t="s">
        <v>7</v>
      </c>
      <c r="L1" t="s">
        <v>8</v>
      </c>
      <c r="M1" t="s">
        <v>9</v>
      </c>
      <c r="N1" t="s">
        <v>14</v>
      </c>
      <c r="O1" t="s">
        <v>10</v>
      </c>
      <c r="P1" t="s">
        <v>11</v>
      </c>
      <c r="Q1" t="s">
        <v>38</v>
      </c>
      <c r="R1" t="s">
        <v>39</v>
      </c>
      <c r="S1" t="s">
        <v>41</v>
      </c>
      <c r="T1" t="s">
        <v>40</v>
      </c>
      <c r="U1" t="s">
        <v>42</v>
      </c>
      <c r="V1" t="s">
        <v>43</v>
      </c>
      <c r="W1" t="s">
        <v>44</v>
      </c>
    </row>
    <row r="2" spans="1:23" x14ac:dyDescent="0.3">
      <c r="A2">
        <v>1960</v>
      </c>
      <c r="B2" s="1">
        <v>4960</v>
      </c>
      <c r="C2" s="1">
        <v>4.5209932029445401</v>
      </c>
      <c r="D2" s="1">
        <v>12.300308274583299</v>
      </c>
      <c r="E2" s="1">
        <v>3.1359865482738227</v>
      </c>
      <c r="F2" s="1">
        <v>3.0558908061887302</v>
      </c>
      <c r="G2" s="1">
        <v>11.745561022760352</v>
      </c>
      <c r="H2" s="1">
        <v>3.9229232648342507E-2</v>
      </c>
      <c r="I2" s="1">
        <v>0.74302966194574271</v>
      </c>
      <c r="J2" s="1">
        <v>3.6628106982367723</v>
      </c>
      <c r="K2" s="1"/>
      <c r="L2" s="1"/>
      <c r="N2" s="1"/>
      <c r="O2" s="1">
        <v>1.0510000000000001E-3</v>
      </c>
      <c r="P2" s="1">
        <v>0.26350800000000002</v>
      </c>
      <c r="Q2" s="1">
        <v>51.160810131175154</v>
      </c>
      <c r="R2" s="1">
        <v>5.0814594354328678E-5</v>
      </c>
      <c r="S2" s="1">
        <v>2.4735640472449991</v>
      </c>
      <c r="T2" s="1">
        <v>13326609.109999999</v>
      </c>
    </row>
    <row r="3" spans="1:23" x14ac:dyDescent="0.3">
      <c r="A3">
        <v>1961</v>
      </c>
      <c r="B3" s="1">
        <v>5103.2673611751597</v>
      </c>
      <c r="C3" s="1">
        <v>5.0706704041814605</v>
      </c>
      <c r="D3" s="1">
        <v>7.6750151412500003</v>
      </c>
      <c r="E3" s="1">
        <v>2.5673334267678825</v>
      </c>
      <c r="F3" s="1">
        <v>2.8136118837261446</v>
      </c>
      <c r="G3" s="1">
        <v>12.559023742628119</v>
      </c>
      <c r="H3" s="1">
        <v>3.1406814273572148</v>
      </c>
      <c r="I3" s="1">
        <v>0.72540720659979996</v>
      </c>
      <c r="J3" s="1">
        <v>4.6532426600969572</v>
      </c>
      <c r="K3" s="1"/>
      <c r="L3" s="1"/>
      <c r="M3" s="1"/>
      <c r="N3" s="1"/>
      <c r="O3" s="1">
        <v>1.0510000000000001E-3</v>
      </c>
      <c r="P3" s="1">
        <v>0.29035</v>
      </c>
      <c r="Q3" s="1">
        <v>47.255404777650341</v>
      </c>
      <c r="R3" s="1">
        <v>5.5697974218149525E-7</v>
      </c>
      <c r="S3" s="1">
        <v>2.504310482372777E-2</v>
      </c>
      <c r="T3" s="1">
        <v>14015468.77</v>
      </c>
      <c r="U3" s="10">
        <v>1</v>
      </c>
      <c r="V3" s="10">
        <v>1.0063467937871604</v>
      </c>
      <c r="W3" s="10">
        <v>1.0320457027108292</v>
      </c>
    </row>
    <row r="4" spans="1:23" x14ac:dyDescent="0.3">
      <c r="A4">
        <v>1962</v>
      </c>
      <c r="B4" s="1">
        <v>5191.5266079722105</v>
      </c>
      <c r="C4" s="1">
        <v>5.9578934617919801</v>
      </c>
      <c r="D4" s="1">
        <v>13.77333662875</v>
      </c>
      <c r="E4" s="1">
        <v>4.2151830158411254</v>
      </c>
      <c r="F4" s="1">
        <v>4.2005045572526489</v>
      </c>
      <c r="G4" s="1">
        <v>13.468113900213869</v>
      </c>
      <c r="H4" s="1">
        <v>3.3382891215987316</v>
      </c>
      <c r="I4" s="1">
        <v>0.81200022596503296</v>
      </c>
      <c r="J4" s="1">
        <v>4.0527296676220432</v>
      </c>
      <c r="K4" s="1">
        <f>SUM(L4:N4)</f>
        <v>-1.3321221446711977</v>
      </c>
      <c r="L4" s="1">
        <v>-0.32996169697197486</v>
      </c>
      <c r="M4" s="1">
        <f>I3*(U3/(Calculations!K4*Calculations!M4)-1)</f>
        <v>-0.18053676429890139</v>
      </c>
      <c r="N4" s="1">
        <v>-0.82162368340032133</v>
      </c>
      <c r="O4" s="1">
        <v>1.142E-3</v>
      </c>
      <c r="P4" s="1">
        <v>0.49805199999999999</v>
      </c>
      <c r="Q4" s="1">
        <v>45.367792190113349</v>
      </c>
      <c r="R4" s="1">
        <v>7.1122265015404603E-7</v>
      </c>
      <c r="S4" s="1">
        <v>2.8254467069256085E-2</v>
      </c>
      <c r="T4" s="1">
        <v>14612686.439999999</v>
      </c>
      <c r="U4" s="10">
        <v>1</v>
      </c>
      <c r="V4" s="10">
        <v>1.0089086444969892</v>
      </c>
      <c r="W4" s="10">
        <v>1.0475833244025292</v>
      </c>
    </row>
    <row r="5" spans="1:23" x14ac:dyDescent="0.3">
      <c r="A5">
        <v>1963</v>
      </c>
      <c r="B5" s="1">
        <v>5371.4564298039659</v>
      </c>
      <c r="C5" s="1">
        <v>9.0691295315124005</v>
      </c>
      <c r="D5" s="1">
        <v>44.074641256666702</v>
      </c>
      <c r="E5" s="1">
        <v>3.1618976076381147</v>
      </c>
      <c r="F5" s="1">
        <v>3.2119969675116486</v>
      </c>
      <c r="G5" s="1">
        <v>17.124447269472604</v>
      </c>
      <c r="H5" s="1">
        <v>4.836363341705912</v>
      </c>
      <c r="I5" s="1">
        <v>0.83271931616489336</v>
      </c>
      <c r="J5" s="1">
        <v>3.9232405380575273</v>
      </c>
      <c r="K5" s="1">
        <f t="shared" ref="K5:K59" si="0">+SUM(L5:N5)</f>
        <v>-2.0735469580901444E-4</v>
      </c>
      <c r="L5" s="1">
        <v>-0.10934533887719158</v>
      </c>
      <c r="M5" s="1">
        <f>I4*(U4/(Calculations!K5*Calculations!M5)-1)</f>
        <v>-0.2851283077429721</v>
      </c>
      <c r="N5" s="1">
        <v>0.39426629192435469</v>
      </c>
      <c r="O5" s="1">
        <v>1.8745000000000001E-3</v>
      </c>
      <c r="P5" s="1">
        <v>0.52899999999999991</v>
      </c>
      <c r="Q5" s="1">
        <v>51.681530844978475</v>
      </c>
      <c r="R5" s="1">
        <v>1.033691327158628E-6</v>
      </c>
      <c r="S5" s="1">
        <v>2.8499733373558479E-2</v>
      </c>
      <c r="T5" s="1">
        <v>15495153.050000001</v>
      </c>
      <c r="U5" s="10">
        <v>1.0143384796786044</v>
      </c>
      <c r="V5" s="10">
        <v>1.0302695322070448</v>
      </c>
      <c r="W5" s="10">
        <v>1.0388408315887876</v>
      </c>
    </row>
    <row r="6" spans="1:23" x14ac:dyDescent="0.3">
      <c r="A6">
        <v>1964</v>
      </c>
      <c r="B6" s="1">
        <v>5388.9370289348644</v>
      </c>
      <c r="C6" s="1">
        <v>13.759390903476099</v>
      </c>
      <c r="D6" s="1">
        <v>46.197651047500003</v>
      </c>
      <c r="E6" s="1">
        <v>2.7051038436104466</v>
      </c>
      <c r="F6" s="1">
        <v>2.1844648093168604</v>
      </c>
      <c r="G6" s="1">
        <v>16.440624208802031</v>
      </c>
      <c r="H6" s="1">
        <v>5.6050047872738507</v>
      </c>
      <c r="I6" s="1">
        <v>0.70986490530448132</v>
      </c>
      <c r="J6" s="1">
        <v>3.5053144335422108</v>
      </c>
      <c r="K6" s="1">
        <f t="shared" si="0"/>
        <v>-0.38921853791040029</v>
      </c>
      <c r="L6" s="1">
        <v>7.1439369706156039E-2</v>
      </c>
      <c r="M6" s="1">
        <f>I5*(U5/(Calculations!K6*Calculations!M6)-1)</f>
        <v>-0.23708148772506682</v>
      </c>
      <c r="N6" s="1">
        <v>-0.22357641989148949</v>
      </c>
      <c r="O6" s="1">
        <v>2.3717500000000002E-3</v>
      </c>
      <c r="P6" s="1">
        <v>0.89100000000000001</v>
      </c>
      <c r="Q6" s="1">
        <v>46.409233617719963</v>
      </c>
      <c r="R6" s="1">
        <v>1.4313555224309322E-6</v>
      </c>
      <c r="S6" s="1">
        <v>2.8008058535052487E-2</v>
      </c>
      <c r="T6" s="1">
        <v>15868595.619999999</v>
      </c>
      <c r="U6" s="10">
        <v>1.008942641783181</v>
      </c>
      <c r="V6" s="10">
        <v>1.0568982172801302</v>
      </c>
      <c r="W6" s="10">
        <v>1.022988116353746</v>
      </c>
    </row>
    <row r="7" spans="1:23" x14ac:dyDescent="0.3">
      <c r="A7">
        <v>1965</v>
      </c>
      <c r="B7" s="1">
        <v>5322.1578606446619</v>
      </c>
      <c r="C7" s="1">
        <v>19.2850680927972</v>
      </c>
      <c r="D7" s="1">
        <v>29.101119135833301</v>
      </c>
      <c r="E7" s="1">
        <v>3.0695136173513662</v>
      </c>
      <c r="F7" s="1">
        <v>1.5964858247437146</v>
      </c>
      <c r="G7" s="1">
        <v>18.720852624640877</v>
      </c>
      <c r="H7" s="1">
        <v>7.3994549880639111</v>
      </c>
      <c r="I7" s="1">
        <v>0.8738520465442623</v>
      </c>
      <c r="J7" s="1">
        <v>4.5367891410604519</v>
      </c>
      <c r="K7" s="1">
        <f t="shared" si="0"/>
        <v>0.14607564953849708</v>
      </c>
      <c r="L7" s="1">
        <v>0.1619369494657773</v>
      </c>
      <c r="M7" s="1">
        <f>I6*(U6/(Calculations!K7*Calculations!M7)-1)</f>
        <v>-0.14645684098306702</v>
      </c>
      <c r="N7" s="1">
        <v>0.1305955410557868</v>
      </c>
      <c r="O7" s="1">
        <v>3.1273333333333301E-3</v>
      </c>
      <c r="P7" s="1">
        <v>1.2509999999999999</v>
      </c>
      <c r="Q7" s="1">
        <v>48.752476829834862</v>
      </c>
      <c r="R7" s="1">
        <v>1.80100655170537E-6</v>
      </c>
      <c r="S7" s="1">
        <v>2.8076166120996674E-2</v>
      </c>
      <c r="T7" s="1">
        <v>16032078.939999999</v>
      </c>
      <c r="U7" s="10">
        <v>1.0110566086665878</v>
      </c>
      <c r="V7" s="10">
        <v>1</v>
      </c>
      <c r="W7" s="10">
        <v>1.04061284409139</v>
      </c>
    </row>
    <row r="8" spans="1:23" x14ac:dyDescent="0.3">
      <c r="A8">
        <v>1966</v>
      </c>
      <c r="B8" s="1">
        <v>5773.3870694507523</v>
      </c>
      <c r="C8" s="1">
        <v>27.583282831624903</v>
      </c>
      <c r="D8" s="1">
        <v>23.047327093333301</v>
      </c>
      <c r="E8" s="1">
        <v>1.9094954576919139</v>
      </c>
      <c r="F8" s="1">
        <v>1.8386794313404164</v>
      </c>
      <c r="G8" s="1">
        <v>17.899895917556965</v>
      </c>
      <c r="H8" s="1">
        <v>8.5773757330685427</v>
      </c>
      <c r="I8" s="1">
        <v>0.78208155537930901</v>
      </c>
      <c r="J8" s="1">
        <v>4.0766591898341931</v>
      </c>
      <c r="K8" s="1">
        <f t="shared" si="0"/>
        <v>-0.56774630056771735</v>
      </c>
      <c r="L8" s="1">
        <v>-0.25810678647966689</v>
      </c>
      <c r="M8" s="1">
        <f>I7*(U7/(Calculations!K8*Calculations!M8)-1)</f>
        <v>-0.1932171988397032</v>
      </c>
      <c r="N8" s="1">
        <v>-0.1164223152483472</v>
      </c>
      <c r="O8" s="1">
        <v>3.9553333333333298E-3</v>
      </c>
      <c r="P8" s="1">
        <v>2.0409999999999999</v>
      </c>
      <c r="Q8" s="1">
        <v>51.03062995272434</v>
      </c>
      <c r="R8" s="1">
        <v>2.1065017506624415E-6</v>
      </c>
      <c r="S8" s="1">
        <v>2.71775100285238E-2</v>
      </c>
      <c r="T8" s="1">
        <v>17792726.789999999</v>
      </c>
      <c r="U8" s="10">
        <v>1.0262713277723876</v>
      </c>
      <c r="V8" s="10">
        <v>1</v>
      </c>
      <c r="W8" s="10">
        <v>1.0384968375506642</v>
      </c>
    </row>
    <row r="9" spans="1:23" x14ac:dyDescent="0.3">
      <c r="A9">
        <v>1967</v>
      </c>
      <c r="B9" s="1">
        <v>5854.4634629697166</v>
      </c>
      <c r="C9" s="1">
        <v>35.767280686673899</v>
      </c>
      <c r="D9" s="1">
        <v>18.1119181458333</v>
      </c>
      <c r="E9" s="1">
        <v>0.73903381620437303</v>
      </c>
      <c r="F9" s="1">
        <v>0.63038067822599353</v>
      </c>
      <c r="G9" s="1">
        <v>20.218305427363941</v>
      </c>
      <c r="H9" s="1">
        <v>10.713038891634111</v>
      </c>
      <c r="I9" s="1">
        <v>1.0672065444236909</v>
      </c>
      <c r="J9" s="1">
        <v>3.920068977789446</v>
      </c>
      <c r="K9" s="1">
        <f t="shared" si="0"/>
        <v>1.3052125699983985E-2</v>
      </c>
      <c r="L9" s="1">
        <v>-0.11562913503184058</v>
      </c>
      <c r="M9" s="1">
        <f>I8*(U8/(Calculations!K9*Calculations!M9)-1)</f>
        <v>-0.14667089306223549</v>
      </c>
      <c r="N9" s="1">
        <v>0.27535215379406003</v>
      </c>
      <c r="O9" s="1">
        <v>5.0310833333333301E-3</v>
      </c>
      <c r="P9" s="1">
        <v>2.4540000000000002</v>
      </c>
      <c r="Q9" s="1">
        <v>53.699323610966296</v>
      </c>
      <c r="R9" s="1">
        <v>2.5676784262367041E-6</v>
      </c>
      <c r="S9" s="1">
        <v>2.7406144085478246E-2</v>
      </c>
      <c r="T9" s="1">
        <v>18438408.969999999</v>
      </c>
      <c r="U9" s="10">
        <v>1.0396142533298696</v>
      </c>
      <c r="V9" s="10">
        <v>1.0601490595356795</v>
      </c>
      <c r="W9" s="10">
        <v>1.0316196780206328</v>
      </c>
    </row>
    <row r="10" spans="1:23" x14ac:dyDescent="0.3">
      <c r="A10">
        <v>1968</v>
      </c>
      <c r="B10" s="1">
        <v>5937.7702243265285</v>
      </c>
      <c r="C10" s="1">
        <v>49.452883586818295</v>
      </c>
      <c r="D10" s="1">
        <v>26.573253910833301</v>
      </c>
      <c r="E10" s="1">
        <v>0.5859495386869884</v>
      </c>
      <c r="F10" s="1">
        <v>0.73128427158715859</v>
      </c>
      <c r="G10" s="1">
        <v>22.995278311598781</v>
      </c>
      <c r="H10" s="1">
        <v>13.573018749855157</v>
      </c>
      <c r="I10" s="1">
        <v>1.1278465233448309</v>
      </c>
      <c r="J10" s="1">
        <v>4.1382849305129081</v>
      </c>
      <c r="K10" s="1">
        <f t="shared" si="0"/>
        <v>-0.37183381963329437</v>
      </c>
      <c r="L10" s="1">
        <v>-0.23515042327245181</v>
      </c>
      <c r="M10" s="1">
        <f>I9*(U9/(Calculations!K10*Calculations!M10)-1)</f>
        <v>-0.23042250144165694</v>
      </c>
      <c r="N10" s="1">
        <v>9.3739105080814344E-2</v>
      </c>
      <c r="O10" s="1">
        <v>6.7865833333333302E-3</v>
      </c>
      <c r="P10" s="1">
        <v>3.3570000000000002</v>
      </c>
      <c r="Q10" s="1">
        <v>57.865089321392773</v>
      </c>
      <c r="R10" s="1">
        <v>3.2849863563770071E-6</v>
      </c>
      <c r="S10" s="1">
        <v>2.8009090818597308E-2</v>
      </c>
      <c r="T10" s="1">
        <v>19108993.850000001</v>
      </c>
      <c r="U10" s="10">
        <v>1.0400321555216747</v>
      </c>
      <c r="V10" s="10">
        <v>1.006422955454608</v>
      </c>
      <c r="W10" s="10">
        <v>1.0375944697443873</v>
      </c>
    </row>
    <row r="11" spans="1:23" x14ac:dyDescent="0.3">
      <c r="A11">
        <v>1969</v>
      </c>
      <c r="B11" s="1">
        <v>6045.9536306115624</v>
      </c>
      <c r="C11" s="1">
        <v>72.043045877725703</v>
      </c>
      <c r="D11" s="1">
        <v>30.6746402266667</v>
      </c>
      <c r="E11" s="1">
        <v>-0.54817650897499959</v>
      </c>
      <c r="F11" s="1">
        <v>-0.57699628774448875</v>
      </c>
      <c r="G11" s="1">
        <v>25.093221180310366</v>
      </c>
      <c r="H11" s="1">
        <v>17.060201760563821</v>
      </c>
      <c r="I11" s="1">
        <v>1.0078462181607264</v>
      </c>
      <c r="J11" s="1">
        <v>4.0448872492338799</v>
      </c>
      <c r="K11" s="1">
        <f t="shared" si="0"/>
        <v>-0.62062028690294757</v>
      </c>
      <c r="L11" s="1">
        <v>-0.40909481385881319</v>
      </c>
      <c r="M11" s="1">
        <f>I10*(U10/(Calculations!K11*Calculations!M11)-1)</f>
        <v>-0.25700611261581058</v>
      </c>
      <c r="N11" s="1">
        <v>4.5480639571676265E-2</v>
      </c>
      <c r="O11" s="1">
        <v>8.9742499999999996E-3</v>
      </c>
      <c r="P11" s="1">
        <v>4.8209999999999997</v>
      </c>
      <c r="Q11" s="1">
        <v>60.859233425761794</v>
      </c>
      <c r="R11" s="1">
        <v>4.2488669422351455E-6</v>
      </c>
      <c r="S11" s="1">
        <v>2.8813860214780232E-2</v>
      </c>
      <c r="T11" s="1">
        <v>19900154.949999999</v>
      </c>
      <c r="U11" s="10">
        <v>1.0256300109898167</v>
      </c>
      <c r="V11" s="10">
        <v>1.0298125323829836</v>
      </c>
      <c r="W11" s="10">
        <v>1.0406231430842683</v>
      </c>
    </row>
    <row r="12" spans="1:23" x14ac:dyDescent="0.3">
      <c r="A12">
        <v>1970</v>
      </c>
      <c r="B12" s="1">
        <v>6037.0353863619175</v>
      </c>
      <c r="C12" s="1">
        <v>103.127324280625</v>
      </c>
      <c r="D12" s="1">
        <v>32.441817770833303</v>
      </c>
      <c r="E12" s="1">
        <v>1.3688445744370443</v>
      </c>
      <c r="F12" s="1">
        <v>1.1875306884227548</v>
      </c>
      <c r="G12" s="1">
        <v>28.010138643107883</v>
      </c>
      <c r="H12" s="1">
        <v>20.970404542277503</v>
      </c>
      <c r="I12" s="1">
        <v>1.2342577128508008</v>
      </c>
      <c r="J12" s="1">
        <v>4.1888702335711088</v>
      </c>
      <c r="K12" s="1">
        <f t="shared" si="0"/>
        <v>-0.8155877987028779</v>
      </c>
      <c r="L12" s="1">
        <v>-0.29019554104558265</v>
      </c>
      <c r="M12" s="1">
        <f>I11*(U11/(Calculations!K12*Calculations!M12)-1)</f>
        <v>-0.25791263030192224</v>
      </c>
      <c r="N12" s="1">
        <v>-0.26747962735537295</v>
      </c>
      <c r="O12" s="1">
        <v>1.155175E-2</v>
      </c>
      <c r="P12" s="1">
        <v>8.01</v>
      </c>
      <c r="Q12" s="1">
        <v>60.794143336536379</v>
      </c>
      <c r="R12" s="1">
        <v>5.7447102159708121E-6</v>
      </c>
      <c r="S12" s="1">
        <v>3.0233058739722936E-2</v>
      </c>
      <c r="T12" s="1">
        <v>20287271.829999998</v>
      </c>
      <c r="U12" s="10">
        <v>1.0646447007040989</v>
      </c>
      <c r="V12" s="10">
        <v>1</v>
      </c>
      <c r="W12" s="10">
        <v>1.0514505381153922</v>
      </c>
    </row>
    <row r="13" spans="1:23" x14ac:dyDescent="0.3">
      <c r="A13">
        <v>1971</v>
      </c>
      <c r="B13" s="1">
        <v>6467.2723115680874</v>
      </c>
      <c r="C13" s="1">
        <v>132.78617720651499</v>
      </c>
      <c r="D13" s="1">
        <v>20.232292849166701</v>
      </c>
      <c r="E13" s="1">
        <v>8.1281760252421886</v>
      </c>
      <c r="F13" s="1">
        <v>7.7768861799958442</v>
      </c>
      <c r="G13" s="1">
        <v>26.079927813756246</v>
      </c>
      <c r="H13" s="1">
        <v>16.251475270557318</v>
      </c>
      <c r="I13" s="1">
        <v>5.3590857600923716</v>
      </c>
      <c r="J13" s="1">
        <v>2.7398395154397925</v>
      </c>
      <c r="K13" s="1">
        <f t="shared" si="0"/>
        <v>-3.7798203937010069</v>
      </c>
      <c r="L13" s="1">
        <v>-2.5665709303562929</v>
      </c>
      <c r="M13" s="1">
        <f>I12*(U12/(Calculations!K13*Calculations!M13)-1)</f>
        <v>-0.29724435035020819</v>
      </c>
      <c r="N13" s="1">
        <v>-0.91600511299450593</v>
      </c>
      <c r="O13" s="1">
        <v>1.24091666666667E-2</v>
      </c>
      <c r="P13" s="1">
        <v>18.894000000000002</v>
      </c>
      <c r="Q13" s="1">
        <v>55.71711637695411</v>
      </c>
      <c r="R13" s="1">
        <v>7.3655121930569406E-6</v>
      </c>
      <c r="S13" s="1">
        <v>3.3071124843443177E-2</v>
      </c>
      <c r="T13" s="1">
        <v>22189810.02</v>
      </c>
      <c r="U13" s="10">
        <v>1.0019985831898859</v>
      </c>
      <c r="V13" s="10">
        <v>1.0200022440978742</v>
      </c>
      <c r="W13" s="10">
        <v>1.0366784453632962</v>
      </c>
    </row>
    <row r="14" spans="1:23" x14ac:dyDescent="0.3">
      <c r="A14">
        <v>1972</v>
      </c>
      <c r="B14" s="1">
        <v>6284.3204686845638</v>
      </c>
      <c r="C14" s="1">
        <v>246.55942367578402</v>
      </c>
      <c r="D14" s="1">
        <v>75.223769105000002</v>
      </c>
      <c r="E14" s="1">
        <v>11.726720518353698</v>
      </c>
      <c r="F14" s="1">
        <v>12.373782602873074</v>
      </c>
      <c r="G14" s="1">
        <v>25.291217168139621</v>
      </c>
      <c r="H14" s="1">
        <v>7.2463281684669614</v>
      </c>
      <c r="I14" s="1">
        <v>5.4699961017441634</v>
      </c>
      <c r="J14" s="1">
        <v>0.93958912753969137</v>
      </c>
      <c r="K14" s="1">
        <f t="shared" si="0"/>
        <v>-10.238039766729049</v>
      </c>
      <c r="L14" s="1">
        <v>-4.9283414164538932</v>
      </c>
      <c r="M14" s="1">
        <f>I13*(U13/(Calculations!K14*Calculations!M14)-1)</f>
        <v>-3.8284960654161653</v>
      </c>
      <c r="N14" s="1">
        <v>-1.4812022848589903</v>
      </c>
      <c r="O14" s="1">
        <v>1.9484999999999999E-2</v>
      </c>
      <c r="P14" s="1">
        <v>52.572000000000003</v>
      </c>
      <c r="Q14" s="1">
        <v>42.11328772884265</v>
      </c>
      <c r="R14" s="1">
        <v>2.6161179070909863E-5</v>
      </c>
      <c r="S14" s="1">
        <v>5.654263595273306E-2</v>
      </c>
      <c r="T14" s="1">
        <v>21917865.260000002</v>
      </c>
      <c r="U14" s="10">
        <v>1.0101815694679253</v>
      </c>
      <c r="V14" s="10">
        <v>1.0264001008019867</v>
      </c>
      <c r="W14" s="10">
        <v>1.0112125535749825</v>
      </c>
    </row>
    <row r="15" spans="1:23" x14ac:dyDescent="0.3">
      <c r="A15">
        <v>1973</v>
      </c>
      <c r="B15" s="1">
        <v>5850.9600567204097</v>
      </c>
      <c r="C15" s="1">
        <v>1205.47630438486</v>
      </c>
      <c r="D15" s="1">
        <v>311.12753279999998</v>
      </c>
      <c r="E15" s="1">
        <v>22.87032722792636</v>
      </c>
      <c r="F15" s="1">
        <v>7.1346872525258886</v>
      </c>
      <c r="G15" s="1">
        <v>30.14193132940774</v>
      </c>
      <c r="H15" s="1">
        <v>6.0929292526025272</v>
      </c>
      <c r="I15" s="1">
        <v>3.7188975193843752</v>
      </c>
      <c r="J15" s="1">
        <v>0.30118410462472733</v>
      </c>
      <c r="K15" s="1">
        <f t="shared" si="0"/>
        <v>-6.8097188301316383</v>
      </c>
      <c r="L15" s="1">
        <v>-2.0911870034564433</v>
      </c>
      <c r="M15" s="1">
        <f>I14*(U14/(Calculations!K15*Calculations!M15)-1)</f>
        <v>-4.646015528209908</v>
      </c>
      <c r="N15" s="1">
        <v>-7.2516298465286941E-2</v>
      </c>
      <c r="O15" s="1">
        <v>0.110798333333333</v>
      </c>
      <c r="P15" s="1">
        <v>244.47800000000001</v>
      </c>
      <c r="Q15" s="1">
        <v>48.427026383707776</v>
      </c>
      <c r="R15" s="1">
        <v>1.8472407089377614E-4</v>
      </c>
      <c r="S15" s="1">
        <v>8.0738014605022612E-2</v>
      </c>
      <c r="T15" s="1">
        <v>20816205.190000001</v>
      </c>
      <c r="U15" s="10">
        <v>1</v>
      </c>
      <c r="V15" s="10">
        <v>1.0883141148109623</v>
      </c>
      <c r="W15" s="10">
        <v>1.0158036261115295</v>
      </c>
    </row>
    <row r="16" spans="1:23" x14ac:dyDescent="0.3">
      <c r="A16">
        <v>1974</v>
      </c>
      <c r="B16" s="1">
        <v>5890.5733422191433</v>
      </c>
      <c r="C16" s="1">
        <v>9609.5276208550513</v>
      </c>
      <c r="D16" s="1">
        <v>586.05157614166706</v>
      </c>
      <c r="E16" s="1">
        <v>7.4136296332291902</v>
      </c>
      <c r="F16" s="1">
        <v>5.6374849343093727</v>
      </c>
      <c r="G16" s="1">
        <v>40.102698967015989</v>
      </c>
      <c r="H16" s="1">
        <v>12.163048908350619</v>
      </c>
      <c r="I16" s="1">
        <v>2.9923888738460125</v>
      </c>
      <c r="J16" s="1">
        <v>7.9872458931676089</v>
      </c>
      <c r="K16" s="1">
        <f t="shared" si="0"/>
        <v>-1.8573004631015393</v>
      </c>
      <c r="L16" s="1">
        <v>-0.20040021913960282</v>
      </c>
      <c r="M16" s="1">
        <f>I15*(U15/(Calculations!K16*Calculations!M16)-1)</f>
        <v>-2.9463303958986646</v>
      </c>
      <c r="N16" s="1">
        <v>1.2894301519367279</v>
      </c>
      <c r="O16" s="1">
        <v>0.83191666666666697</v>
      </c>
      <c r="P16" s="1">
        <v>1025.7909999999999</v>
      </c>
      <c r="Q16" s="1">
        <v>79.86553947958258</v>
      </c>
      <c r="R16" s="1">
        <v>8.6671884580495444E-4</v>
      </c>
      <c r="S16" s="1">
        <v>8.320661307903493E-2</v>
      </c>
      <c r="T16" s="1">
        <v>21356240.309999999</v>
      </c>
      <c r="U16" s="10">
        <v>1.0884546364040282</v>
      </c>
      <c r="V16" s="10">
        <v>3.3858227089950543</v>
      </c>
      <c r="W16" s="10">
        <v>1.0362252015795324</v>
      </c>
    </row>
    <row r="17" spans="1:23" x14ac:dyDescent="0.3">
      <c r="A17">
        <v>1975</v>
      </c>
      <c r="B17" s="1">
        <v>4980.3110835471989</v>
      </c>
      <c r="C17" s="1">
        <v>37425.087222906302</v>
      </c>
      <c r="D17" s="1">
        <v>380.23790785833302</v>
      </c>
      <c r="E17" s="1">
        <v>0.76614605307337769</v>
      </c>
      <c r="F17" s="1">
        <v>0.40240490483116909</v>
      </c>
      <c r="G17" s="1">
        <v>56.716521858998171</v>
      </c>
      <c r="H17" s="1">
        <v>18.271943535987948</v>
      </c>
      <c r="I17" s="1">
        <v>1.2573502211504268</v>
      </c>
      <c r="J17" s="1">
        <v>19.585741060574836</v>
      </c>
      <c r="K17" s="1">
        <f t="shared" si="0"/>
        <v>7.9490797648050417</v>
      </c>
      <c r="L17" s="1">
        <v>5.0971093497408173</v>
      </c>
      <c r="M17" s="1">
        <f>I16*(U16/(Calculations!K17*Calculations!M17)-1)</f>
        <v>-2.1474488013479278</v>
      </c>
      <c r="N17" s="1">
        <v>4.9994192164121527</v>
      </c>
      <c r="O17" s="1">
        <v>4.9104999999999999</v>
      </c>
      <c r="P17" s="1">
        <v>3927</v>
      </c>
      <c r="Q17" s="1">
        <v>95.747521250583503</v>
      </c>
      <c r="R17" s="1">
        <v>3.8423724079550141E-3</v>
      </c>
      <c r="S17" s="1">
        <v>7.492060559684928E-2</v>
      </c>
      <c r="T17" s="1">
        <v>18569749.329999998</v>
      </c>
      <c r="U17" s="10">
        <v>1.0300927144427761</v>
      </c>
      <c r="V17" s="10">
        <v>1.0618352868357055</v>
      </c>
      <c r="W17" s="10">
        <v>1.0566099926244421</v>
      </c>
    </row>
    <row r="18" spans="1:23" x14ac:dyDescent="0.3">
      <c r="A18">
        <v>1976</v>
      </c>
      <c r="B18" s="1">
        <v>5088.8777136976778</v>
      </c>
      <c r="C18" s="1">
        <v>134962.12445978599</v>
      </c>
      <c r="D18" s="1">
        <v>229.473341191667</v>
      </c>
      <c r="E18" s="1">
        <v>-0.5100078484636873</v>
      </c>
      <c r="F18" s="1">
        <v>0.47241425578270657</v>
      </c>
      <c r="G18" s="1">
        <v>42.394210051522315</v>
      </c>
      <c r="H18" s="1">
        <v>14.196911354473013</v>
      </c>
      <c r="I18" s="1">
        <v>2.6814974238547782</v>
      </c>
      <c r="J18" s="1">
        <v>14.066399911991248</v>
      </c>
      <c r="K18" s="1">
        <f t="shared" si="0"/>
        <v>-1.3497016781081204</v>
      </c>
      <c r="L18" s="1">
        <v>1.4692354952130884</v>
      </c>
      <c r="M18" s="1">
        <f>I17*(U17/(Calculations!K18*Calculations!M18)-1)</f>
        <v>-0.84014859572436007</v>
      </c>
      <c r="N18" s="1">
        <v>-1.9787885775968486</v>
      </c>
      <c r="O18" s="1">
        <v>13.054166666666699</v>
      </c>
      <c r="P18" s="1">
        <v>14591</v>
      </c>
      <c r="Q18" s="1">
        <v>80.776800728738351</v>
      </c>
      <c r="R18" s="1">
        <v>1.1501205019035817E-2</v>
      </c>
      <c r="S18" s="1">
        <v>7.1167357494773251E-2</v>
      </c>
      <c r="T18" s="1">
        <v>19259665.379999999</v>
      </c>
      <c r="U18" s="10">
        <v>1.0000403172529122</v>
      </c>
      <c r="V18" s="10">
        <v>1.0498018461680867</v>
      </c>
      <c r="W18" s="10">
        <v>1.0790960451977401</v>
      </c>
    </row>
    <row r="19" spans="1:23" x14ac:dyDescent="0.3">
      <c r="A19">
        <v>1977</v>
      </c>
      <c r="B19" s="1">
        <v>5516.0375457329546</v>
      </c>
      <c r="C19" s="1">
        <v>300760.72430628701</v>
      </c>
      <c r="D19" s="1">
        <v>100.917597685833</v>
      </c>
      <c r="E19" s="1">
        <v>-0.19355780562007044</v>
      </c>
      <c r="F19" s="1">
        <v>1.0847400453681719</v>
      </c>
      <c r="G19" s="1">
        <v>42.158185130147956</v>
      </c>
      <c r="H19" s="1">
        <v>12.062477326794403</v>
      </c>
      <c r="I19" s="1">
        <v>3.7661671662744687</v>
      </c>
      <c r="J19" s="1">
        <v>17.522706492197511</v>
      </c>
      <c r="K19" s="1">
        <f t="shared" si="0"/>
        <v>-2.722451731231093</v>
      </c>
      <c r="L19" s="1">
        <v>1.0512989461453368</v>
      </c>
      <c r="M19" s="1">
        <f>I18*(U18/(Calculations!K19*Calculations!M19)-1)</f>
        <v>-1.3617556652029039</v>
      </c>
      <c r="N19" s="1">
        <v>-2.4119950121735259</v>
      </c>
      <c r="O19" s="1">
        <v>21.535833333333301</v>
      </c>
      <c r="P19" s="1">
        <v>28086</v>
      </c>
      <c r="Q19" s="1">
        <v>65.090089225413664</v>
      </c>
      <c r="R19" s="1">
        <v>2.1178201625377539E-2</v>
      </c>
      <c r="S19" s="1">
        <v>6.4009180053227255E-2</v>
      </c>
      <c r="T19" s="1">
        <v>21252446.84</v>
      </c>
      <c r="U19" s="10">
        <v>1.0000569930228069</v>
      </c>
      <c r="V19" s="10">
        <v>1.0204707201645478</v>
      </c>
      <c r="W19" s="10">
        <v>1.0836861768368617</v>
      </c>
    </row>
    <row r="20" spans="1:23" x14ac:dyDescent="0.3">
      <c r="A20">
        <v>1978</v>
      </c>
      <c r="B20" s="1">
        <v>5841.6969338939734</v>
      </c>
      <c r="C20" s="1">
        <v>506241.30124705803</v>
      </c>
      <c r="D20" s="1">
        <v>41.085366274999998</v>
      </c>
      <c r="E20" s="1">
        <v>-0.82346827974370818</v>
      </c>
      <c r="F20" s="1">
        <v>0.1045450984990334</v>
      </c>
      <c r="G20" s="1">
        <v>43.135307925035555</v>
      </c>
      <c r="H20" s="1">
        <v>14.374769730968056</v>
      </c>
      <c r="I20" s="1">
        <v>3.6442680478472322</v>
      </c>
      <c r="J20" s="1">
        <v>15.169125664485808</v>
      </c>
      <c r="K20" s="1">
        <f t="shared" si="0"/>
        <v>-0.78456098159104737</v>
      </c>
      <c r="L20" s="1">
        <v>-9.5986856073050505E-2</v>
      </c>
      <c r="M20" s="1">
        <f>I19*(U19/(Calculations!K20*Calculations!M20)-1)</f>
        <v>-1.2188967791501106</v>
      </c>
      <c r="N20" s="1">
        <v>0.53032265363211384</v>
      </c>
      <c r="O20" s="1">
        <v>31.655833333333302</v>
      </c>
      <c r="P20" s="1">
        <v>44723</v>
      </c>
      <c r="Q20" s="1">
        <v>72.510359397110818</v>
      </c>
      <c r="R20" s="1">
        <v>2.9051836836102019E-2</v>
      </c>
      <c r="S20" s="1">
        <v>6.6545685528164339E-2</v>
      </c>
      <c r="T20" s="1">
        <v>22907290.210000001</v>
      </c>
      <c r="U20" s="10">
        <v>1.0295258539930483</v>
      </c>
      <c r="V20" s="10">
        <v>1.0363492195148543</v>
      </c>
      <c r="W20" s="10">
        <v>1.1125743752479176</v>
      </c>
    </row>
    <row r="21" spans="1:23" x14ac:dyDescent="0.3">
      <c r="A21">
        <v>1979</v>
      </c>
      <c r="B21" s="1">
        <v>6225.7697096292923</v>
      </c>
      <c r="C21" s="1">
        <v>812187.71274474903</v>
      </c>
      <c r="D21" s="1">
        <v>33.141444847499997</v>
      </c>
      <c r="E21" s="1">
        <v>-3.5540099118347261</v>
      </c>
      <c r="F21" s="1">
        <v>-4.6651590870198065</v>
      </c>
      <c r="G21" s="1">
        <v>33.695907516350985</v>
      </c>
      <c r="H21" s="1">
        <v>11.509926916836928</v>
      </c>
      <c r="I21" s="1">
        <v>3.0022879819283999</v>
      </c>
      <c r="J21" s="1">
        <v>11.26007036503481</v>
      </c>
      <c r="K21" s="1">
        <f t="shared" si="0"/>
        <v>-6.1087386646818231</v>
      </c>
      <c r="L21" s="1">
        <v>-1.9499154578942641</v>
      </c>
      <c r="M21" s="1">
        <f>I20*(U20/(Calculations!K21*Calculations!M21)-1)</f>
        <v>-1.1568546922376259</v>
      </c>
      <c r="N21" s="1">
        <v>-3.0019685145499331</v>
      </c>
      <c r="O21" s="1">
        <v>37.245833333333302</v>
      </c>
      <c r="P21" s="1">
        <v>68277</v>
      </c>
      <c r="Q21" s="1">
        <v>73.031080110914118</v>
      </c>
      <c r="R21" s="1">
        <v>4.0353001365345705E-2</v>
      </c>
      <c r="S21" s="1">
        <v>7.9123569314555761E-2</v>
      </c>
      <c r="T21" s="1">
        <v>24875457.73</v>
      </c>
      <c r="U21" s="10">
        <v>1.0238994171295643</v>
      </c>
      <c r="V21" s="10">
        <v>1.0282630551231218</v>
      </c>
      <c r="W21" s="10">
        <v>1.1172733289212442</v>
      </c>
    </row>
    <row r="22" spans="1:23" x14ac:dyDescent="0.3">
      <c r="A22">
        <v>1980</v>
      </c>
      <c r="B22" s="1">
        <v>6609.8415351934827</v>
      </c>
      <c r="C22" s="1">
        <v>1132431.68504822</v>
      </c>
      <c r="D22" s="1">
        <v>35.491717878333297</v>
      </c>
      <c r="E22" s="1">
        <v>-4.0333966592503314</v>
      </c>
      <c r="F22" s="1">
        <v>-5.2188645531624687</v>
      </c>
      <c r="G22" s="1">
        <v>24.367979167634779</v>
      </c>
      <c r="H22" s="1">
        <v>9.214587551322257</v>
      </c>
      <c r="I22" s="1">
        <v>2.1395920413343887</v>
      </c>
      <c r="J22" s="1">
        <v>7.2733761851594263</v>
      </c>
      <c r="K22" s="1">
        <f t="shared" si="0"/>
        <v>-3.7432159145556199</v>
      </c>
      <c r="L22" s="1">
        <v>-0.17529651764996509</v>
      </c>
      <c r="M22" s="1">
        <f>I21*(U21/(Calculations!K22*Calculations!M22)-1)</f>
        <v>-0.836954736275214</v>
      </c>
      <c r="N22" s="1">
        <v>-2.7309646606304407</v>
      </c>
      <c r="O22" s="1">
        <v>39</v>
      </c>
      <c r="P22" s="1">
        <v>93731</v>
      </c>
      <c r="Q22" s="1">
        <v>63.267566727102064</v>
      </c>
      <c r="R22" s="1">
        <v>5.295859336853035E-2</v>
      </c>
      <c r="S22" s="1">
        <v>8.591182922351176E-2</v>
      </c>
      <c r="T22" s="1">
        <v>26908865.09</v>
      </c>
      <c r="U22" s="10">
        <v>1.0107126047765658</v>
      </c>
      <c r="V22" s="10">
        <v>1.0269762035758967</v>
      </c>
      <c r="W22" s="10">
        <v>1.1539007092198581</v>
      </c>
    </row>
    <row r="23" spans="1:23" x14ac:dyDescent="0.3">
      <c r="A23">
        <v>1981</v>
      </c>
      <c r="B23" s="1">
        <v>6926.9898809255819</v>
      </c>
      <c r="C23" s="1">
        <v>1345885.2437082101</v>
      </c>
      <c r="D23" s="1">
        <v>20.190862755166702</v>
      </c>
      <c r="E23" s="1">
        <v>-2.3454604601286526</v>
      </c>
      <c r="F23" s="1">
        <v>-2.4766914816151067</v>
      </c>
      <c r="G23" s="1">
        <v>17.030901640374186</v>
      </c>
      <c r="H23" s="1">
        <v>8.2166653704633088</v>
      </c>
      <c r="I23" s="1">
        <v>2.0568785196368076</v>
      </c>
      <c r="J23" s="1">
        <v>3.2194329104178312</v>
      </c>
      <c r="K23" s="1">
        <f t="shared" si="0"/>
        <v>-0.24453330739817136</v>
      </c>
      <c r="L23" s="1">
        <v>1.0145950104102706</v>
      </c>
      <c r="M23" s="1">
        <f>I22*(U22/(Calculations!K23*Calculations!M23)-1)</f>
        <v>-0.28930927652777189</v>
      </c>
      <c r="N23" s="1">
        <v>-0.96981904128067009</v>
      </c>
      <c r="O23" s="1">
        <v>39</v>
      </c>
      <c r="P23" s="1">
        <v>87290</v>
      </c>
      <c r="Q23" s="1">
        <v>55.001125395474531</v>
      </c>
      <c r="R23" s="1">
        <v>5.8010706901550385E-2</v>
      </c>
      <c r="S23" s="1">
        <v>8.181164524544339E-2</v>
      </c>
      <c r="T23" s="1">
        <v>28710728.82</v>
      </c>
      <c r="U23" s="10">
        <v>1.0038335723691933</v>
      </c>
      <c r="V23" s="10">
        <v>1.012908454788316</v>
      </c>
      <c r="W23" s="10">
        <v>1.1447282447282447</v>
      </c>
    </row>
    <row r="24" spans="1:23" x14ac:dyDescent="0.3">
      <c r="A24">
        <v>1982</v>
      </c>
      <c r="B24" s="1">
        <v>6012.4696848082012</v>
      </c>
      <c r="C24" s="1">
        <v>1289341.2230643299</v>
      </c>
      <c r="D24" s="1">
        <v>9.8410748212500003</v>
      </c>
      <c r="E24" s="1">
        <v>1.2725672594615651</v>
      </c>
      <c r="F24" s="1">
        <v>0.95316117893682917</v>
      </c>
      <c r="G24" s="1">
        <v>28.710875926345899</v>
      </c>
      <c r="H24" s="1">
        <v>12.110545806170899</v>
      </c>
      <c r="I24" s="1">
        <v>8.6668413460759037</v>
      </c>
      <c r="J24" s="1">
        <v>0.61657114232951571</v>
      </c>
      <c r="K24" s="1">
        <f t="shared" si="0"/>
        <v>3.1658653933893217</v>
      </c>
      <c r="L24" s="1">
        <v>2.3959906311883978</v>
      </c>
      <c r="M24" s="1">
        <f>I23*(U23/(Calculations!K24*Calculations!M24)-1)</f>
        <v>-0.13242925311084727</v>
      </c>
      <c r="N24" s="1">
        <v>0.90230401531177107</v>
      </c>
      <c r="O24" s="1">
        <v>50.908333333333303</v>
      </c>
      <c r="P24" s="1">
        <v>61746</v>
      </c>
      <c r="Q24" s="1">
        <v>61.314864050339644</v>
      </c>
      <c r="R24" s="1">
        <v>7.0038170814514245E-2</v>
      </c>
      <c r="S24" s="1">
        <v>8.4355166249659372E-2</v>
      </c>
      <c r="T24" s="1">
        <v>25514171.609999999</v>
      </c>
      <c r="U24" s="10">
        <v>1.0120021284575618</v>
      </c>
      <c r="V24" s="10">
        <v>1.0523022771747961</v>
      </c>
      <c r="W24" s="10">
        <v>1.1559703619264747</v>
      </c>
    </row>
    <row r="25" spans="1:23" x14ac:dyDescent="0.3">
      <c r="A25">
        <v>1983</v>
      </c>
      <c r="B25" s="1">
        <v>5609.6470092417958</v>
      </c>
      <c r="C25" s="1">
        <v>1603846.0282636299</v>
      </c>
      <c r="D25" s="1">
        <v>27.355882911666701</v>
      </c>
      <c r="E25" s="1">
        <v>2.4186419069262146</v>
      </c>
      <c r="F25" s="1">
        <v>2.5934867276820381</v>
      </c>
      <c r="G25" s="1">
        <v>55.262014770834689</v>
      </c>
      <c r="H25" s="1">
        <v>21.937486499924152</v>
      </c>
      <c r="I25" s="1">
        <v>15.465002191624997</v>
      </c>
      <c r="J25" s="1">
        <v>0.46408392294725131</v>
      </c>
      <c r="K25" s="1">
        <f t="shared" si="0"/>
        <v>2.9568274830275341</v>
      </c>
      <c r="L25" s="1">
        <v>3.5490668984332197</v>
      </c>
      <c r="M25" s="1">
        <f>I24*(U24/(Calculations!K25*Calculations!M25)-1)</f>
        <v>-1.136233153375054</v>
      </c>
      <c r="N25" s="1">
        <v>0.54399373796936878</v>
      </c>
      <c r="O25" s="1">
        <v>78.788333333333298</v>
      </c>
      <c r="P25" s="1">
        <v>70137</v>
      </c>
      <c r="Q25" s="1">
        <v>73.616890913942811</v>
      </c>
      <c r="R25" s="1">
        <v>8.6211328506469814E-2</v>
      </c>
      <c r="S25" s="1">
        <v>8.0552661767269426E-2</v>
      </c>
      <c r="T25" s="1">
        <v>24141494.379999999</v>
      </c>
      <c r="U25" s="10">
        <v>1.0074198531186089</v>
      </c>
      <c r="V25" s="10">
        <v>1.4165288215478413</v>
      </c>
      <c r="W25" s="10">
        <v>1.1240884497765231</v>
      </c>
    </row>
    <row r="26" spans="1:23" x14ac:dyDescent="0.3">
      <c r="A26">
        <v>1984</v>
      </c>
      <c r="B26" s="1">
        <v>5746.5051691007466</v>
      </c>
      <c r="C26" s="1">
        <v>1932426.50621777</v>
      </c>
      <c r="D26" s="1">
        <v>19.852000070833299</v>
      </c>
      <c r="E26" s="1">
        <v>2.4090374371019752</v>
      </c>
      <c r="F26" s="1">
        <v>2.9511971592759814</v>
      </c>
      <c r="G26" s="1">
        <v>79.056141911532848</v>
      </c>
      <c r="H26" s="1">
        <v>26.851778196341712</v>
      </c>
      <c r="I26" s="1">
        <v>24.441840053221156</v>
      </c>
      <c r="J26" s="1">
        <v>0.42973774298165113</v>
      </c>
      <c r="K26" s="1">
        <f t="shared" si="0"/>
        <v>-0.86152077361772683</v>
      </c>
      <c r="L26" s="1">
        <v>1.8325297589919323</v>
      </c>
      <c r="M26" s="1">
        <f>I25*(U25/(Calculations!K26*Calculations!M26)-1)</f>
        <v>-3.2917671892462987</v>
      </c>
      <c r="N26" s="1">
        <v>0.59771665663663964</v>
      </c>
      <c r="O26" s="1">
        <v>98.478172212499999</v>
      </c>
      <c r="P26" s="1">
        <v>82455</v>
      </c>
      <c r="Q26" s="1">
        <v>76.936485464438903</v>
      </c>
      <c r="R26" s="1">
        <v>0.10607404708862317</v>
      </c>
      <c r="S26" s="1">
        <v>8.28707945998228E-2</v>
      </c>
      <c r="T26" s="1">
        <v>25111568.109999999</v>
      </c>
      <c r="U26" s="10">
        <v>1.0841557827534922</v>
      </c>
      <c r="V26" s="10">
        <v>2.342733316263625</v>
      </c>
      <c r="W26" s="10">
        <v>1.15565142364107</v>
      </c>
    </row>
    <row r="27" spans="1:23" x14ac:dyDescent="0.3">
      <c r="A27">
        <v>1985</v>
      </c>
      <c r="B27" s="1">
        <v>5879.5204762565245</v>
      </c>
      <c r="C27" s="1">
        <v>2847686.1443614899</v>
      </c>
      <c r="D27" s="1">
        <v>30.809014569166699</v>
      </c>
      <c r="E27" s="1">
        <v>1.6129065647744849</v>
      </c>
      <c r="F27" s="1">
        <v>2.1671564744217098</v>
      </c>
      <c r="G27" s="1">
        <v>111.48231337609415</v>
      </c>
      <c r="H27" s="1">
        <v>37.770011919269571</v>
      </c>
      <c r="I27" s="1">
        <v>36.093386595654231</v>
      </c>
      <c r="J27" s="1">
        <v>4.3398605181150947</v>
      </c>
      <c r="K27" s="1">
        <f t="shared" si="0"/>
        <v>1.0139690984622551</v>
      </c>
      <c r="L27" s="1">
        <v>4.9279802330595501</v>
      </c>
      <c r="M27" s="1">
        <f>I26*(U26/(Calculations!K27*Calculations!M27)-1)</f>
        <v>-4.3386290119950166</v>
      </c>
      <c r="N27" s="1">
        <v>0.42461787739772161</v>
      </c>
      <c r="O27" s="1">
        <v>160.86155689166699</v>
      </c>
      <c r="P27" s="1">
        <v>110538</v>
      </c>
      <c r="Q27" s="1">
        <v>94.510809555300582</v>
      </c>
      <c r="R27" s="1">
        <v>0.13409460067749043</v>
      </c>
      <c r="S27" s="1">
        <v>7.8784449882947083E-2</v>
      </c>
      <c r="T27" s="1">
        <v>26183749.510000002</v>
      </c>
      <c r="U27" s="10">
        <v>1.1134166664072922</v>
      </c>
      <c r="V27" s="10">
        <v>1.604290642755779</v>
      </c>
      <c r="W27" s="10">
        <v>1.1393776676304557</v>
      </c>
    </row>
    <row r="28" spans="1:23" x14ac:dyDescent="0.3">
      <c r="A28">
        <v>1986</v>
      </c>
      <c r="B28" s="1">
        <v>6090.2801282321543</v>
      </c>
      <c r="C28" s="1">
        <v>3644650.0486484403</v>
      </c>
      <c r="D28" s="1">
        <v>19.666935460000001</v>
      </c>
      <c r="E28" s="1">
        <v>-9.6553119865045896E-3</v>
      </c>
      <c r="F28" s="1">
        <v>0.87746081864964409</v>
      </c>
      <c r="G28" s="1">
        <v>119.00034646987461</v>
      </c>
      <c r="H28" s="1">
        <v>43.253880613735639</v>
      </c>
      <c r="I28" s="1">
        <v>34.669842086622147</v>
      </c>
      <c r="J28" s="1">
        <v>7.3856457545141181</v>
      </c>
      <c r="K28" s="1">
        <f t="shared" si="0"/>
        <v>-3.2068532641551917</v>
      </c>
      <c r="L28" s="1">
        <v>0.49394478307334755</v>
      </c>
      <c r="M28" s="1">
        <f>I27*(U27/(Calculations!K28*Calculations!M28)-1)</f>
        <v>-3.6150954417310359</v>
      </c>
      <c r="N28" s="1">
        <v>-8.5702605497503068E-2</v>
      </c>
      <c r="O28" s="1">
        <v>192.930739783333</v>
      </c>
      <c r="P28" s="1">
        <v>151800</v>
      </c>
      <c r="Q28" s="1">
        <v>103.94887249298557</v>
      </c>
      <c r="R28" s="1">
        <v>0.15736802101135275</v>
      </c>
      <c r="S28" s="1">
        <v>8.4788087004452284E-2</v>
      </c>
      <c r="T28" s="1">
        <v>27606975.25</v>
      </c>
      <c r="U28" s="10">
        <v>1.1510436522601593</v>
      </c>
      <c r="V28" s="10">
        <v>1.011301970644078</v>
      </c>
      <c r="W28" s="10">
        <v>1.1481926249393499</v>
      </c>
    </row>
    <row r="29" spans="1:23" x14ac:dyDescent="0.3">
      <c r="A29">
        <v>1987</v>
      </c>
      <c r="B29" s="1">
        <v>6369.1269964812209</v>
      </c>
      <c r="C29" s="1">
        <v>4883059.0000743195</v>
      </c>
      <c r="D29" s="1">
        <v>19.807683406666701</v>
      </c>
      <c r="E29" s="1">
        <v>-1.7994010945956609</v>
      </c>
      <c r="F29" s="1">
        <v>-3.5547867116630312</v>
      </c>
      <c r="G29" s="1">
        <v>102.86640342763046</v>
      </c>
      <c r="H29" s="1">
        <v>38.205995250826916</v>
      </c>
      <c r="I29" s="1">
        <v>30.905207558922815</v>
      </c>
      <c r="J29" s="1">
        <v>5.1787552902877501</v>
      </c>
      <c r="K29" s="1">
        <f t="shared" si="0"/>
        <v>-7.2354671337883927</v>
      </c>
      <c r="L29" s="1">
        <v>-2.5685614710955793</v>
      </c>
      <c r="M29" s="1">
        <f>I28*(U28/(Calculations!K29*Calculations!M29)-1)</f>
        <v>-3.8102594407654093</v>
      </c>
      <c r="N29" s="1">
        <v>-0.85664622192740369</v>
      </c>
      <c r="O29" s="1">
        <v>219.405940741667</v>
      </c>
      <c r="P29" s="1">
        <v>187900</v>
      </c>
      <c r="Q29" s="1">
        <v>108.49279163524892</v>
      </c>
      <c r="R29" s="1">
        <v>0.19112621307373068</v>
      </c>
      <c r="S29" s="1">
        <v>9.450891047411164E-2</v>
      </c>
      <c r="T29" s="1">
        <v>29394675.07</v>
      </c>
      <c r="U29" s="10">
        <v>1.1628078230672647</v>
      </c>
      <c r="V29" s="10">
        <v>1.0052285638739231</v>
      </c>
      <c r="W29" s="10">
        <v>1.1193018480492813</v>
      </c>
    </row>
    <row r="30" spans="1:23" x14ac:dyDescent="0.3">
      <c r="A30">
        <v>1988</v>
      </c>
      <c r="B30" s="1">
        <v>6712.8102636230087</v>
      </c>
      <c r="C30" s="1">
        <v>6380116.70156716</v>
      </c>
      <c r="D30" s="1">
        <v>14.8425304325</v>
      </c>
      <c r="E30" s="1">
        <v>-0.97358692726245366</v>
      </c>
      <c r="F30" s="1">
        <v>-5.3293945474677011</v>
      </c>
      <c r="G30" s="1">
        <v>81.439448090514119</v>
      </c>
      <c r="H30" s="1">
        <v>31.542639756425377</v>
      </c>
      <c r="I30" s="1">
        <v>30.391278273986945</v>
      </c>
      <c r="J30" s="1">
        <v>1.050610216879013</v>
      </c>
      <c r="K30" s="1">
        <f t="shared" si="0"/>
        <v>-3.5808345644708743</v>
      </c>
      <c r="L30" s="1">
        <v>-2.2563005444068072</v>
      </c>
      <c r="M30" s="1">
        <f>I29*(U29/(Calculations!K30*Calculations!M30)-1)</f>
        <v>-1.1965341465634112</v>
      </c>
      <c r="N30" s="1">
        <v>-0.12799987350065625</v>
      </c>
      <c r="O30" s="1">
        <v>245.01060807499999</v>
      </c>
      <c r="P30" s="1">
        <v>248000</v>
      </c>
      <c r="Q30" s="1">
        <v>115.52530395926426</v>
      </c>
      <c r="R30" s="1">
        <v>0.21536657333374046</v>
      </c>
      <c r="S30" s="1">
        <v>0.10154780253200081</v>
      </c>
      <c r="T30" s="1">
        <v>31554911.800000001</v>
      </c>
      <c r="U30" s="10">
        <v>1.1451616533041324</v>
      </c>
      <c r="V30" s="10">
        <v>1.0564544887608571</v>
      </c>
      <c r="W30" s="10">
        <v>1.0894715322498212</v>
      </c>
    </row>
    <row r="31" spans="1:23" x14ac:dyDescent="0.3">
      <c r="A31">
        <v>1989</v>
      </c>
      <c r="B31" s="1">
        <v>7235.2793143703011</v>
      </c>
      <c r="C31" s="1">
        <v>7977983.6489411499</v>
      </c>
      <c r="D31" s="1">
        <v>16.927951120833299</v>
      </c>
      <c r="E31" s="1">
        <v>-1.3819856652358375</v>
      </c>
      <c r="F31" s="1">
        <v>-6.86285799664903</v>
      </c>
      <c r="G31" s="1">
        <v>57.783104689345123</v>
      </c>
      <c r="H31" s="1">
        <v>21.661926845064308</v>
      </c>
      <c r="I31" s="1">
        <v>4.741034884027445</v>
      </c>
      <c r="J31" s="1">
        <v>19.031764005658331</v>
      </c>
      <c r="K31" s="1">
        <f t="shared" si="0"/>
        <v>-5.2682981352984424</v>
      </c>
      <c r="L31" s="1">
        <v>-1.7905232978761958</v>
      </c>
      <c r="M31" s="1">
        <f>I30*(U30/(Calculations!K31*Calculations!M31)-1)</f>
        <v>-4.3256564294239173</v>
      </c>
      <c r="N31" s="1">
        <v>0.84788159200167057</v>
      </c>
      <c r="O31" s="1">
        <v>266.95325877499999</v>
      </c>
      <c r="P31" s="1">
        <v>303900</v>
      </c>
      <c r="Q31" s="1">
        <v>112.87035204146319</v>
      </c>
      <c r="R31" s="1">
        <v>0.26147966384887722</v>
      </c>
      <c r="S31" s="1">
        <v>0.11055606455503637</v>
      </c>
      <c r="T31" s="1">
        <v>34702041.469999999</v>
      </c>
      <c r="U31" s="10">
        <v>1.1660053690175334</v>
      </c>
      <c r="V31" s="10">
        <v>2.2144426783890441</v>
      </c>
      <c r="W31" s="10">
        <v>1.1277288833009487</v>
      </c>
    </row>
    <row r="32" spans="1:23" x14ac:dyDescent="0.3">
      <c r="A32">
        <v>1990</v>
      </c>
      <c r="B32" s="1">
        <v>7353.3611014137805</v>
      </c>
      <c r="C32" s="1">
        <v>10096424.3956737</v>
      </c>
      <c r="D32" s="1">
        <v>25.910173478333299</v>
      </c>
      <c r="E32" s="1">
        <v>-2.2485386024113501</v>
      </c>
      <c r="F32" s="1">
        <v>-5.4533935388242627</v>
      </c>
      <c r="G32" s="1">
        <v>50.147842846063647</v>
      </c>
      <c r="H32" s="1">
        <v>18.060245031653569</v>
      </c>
      <c r="I32" s="1">
        <v>3.5404038715639832</v>
      </c>
      <c r="J32" s="1">
        <v>18.033886791606349</v>
      </c>
      <c r="K32" s="1">
        <f t="shared" si="0"/>
        <v>-1.2873754371758737</v>
      </c>
      <c r="L32" s="1">
        <v>-0.88141980773044881</v>
      </c>
      <c r="M32" s="1">
        <f>I31*(U31/(Calculations!K32*Calculations!M32)-1)</f>
        <v>-0.54031067954152656</v>
      </c>
      <c r="N32" s="1">
        <v>0.13435505009610171</v>
      </c>
      <c r="O32" s="1">
        <v>304.90353144166698</v>
      </c>
      <c r="P32" s="1">
        <v>380900</v>
      </c>
      <c r="Q32" s="1">
        <v>117.11524472617687</v>
      </c>
      <c r="R32" s="1">
        <v>0.3329399871826173</v>
      </c>
      <c r="S32" s="1">
        <v>0.12788421273330608</v>
      </c>
      <c r="T32" s="1">
        <v>35865469.119999997</v>
      </c>
      <c r="U32" s="10">
        <v>1.2405686149925748</v>
      </c>
      <c r="V32" s="10">
        <v>1.1603191018555901</v>
      </c>
      <c r="W32" s="10">
        <v>1.1486350672280321</v>
      </c>
    </row>
    <row r="33" spans="1:23" x14ac:dyDescent="0.3">
      <c r="A33">
        <v>1991</v>
      </c>
      <c r="B33" s="1">
        <v>7787.4611253010389</v>
      </c>
      <c r="C33" s="1">
        <v>13212666.6665191</v>
      </c>
      <c r="D33" s="1">
        <v>21.976465768333298</v>
      </c>
      <c r="E33" s="1">
        <v>-1.55212422424661</v>
      </c>
      <c r="F33" s="1">
        <v>-4.5807480286360978</v>
      </c>
      <c r="G33" s="1">
        <v>43.149577359165924</v>
      </c>
      <c r="H33" s="1">
        <v>15.582561548506666</v>
      </c>
      <c r="I33" s="1">
        <v>3.0752945550317765</v>
      </c>
      <c r="J33" s="1">
        <v>15.899736141641677</v>
      </c>
      <c r="K33" s="1">
        <f t="shared" si="0"/>
        <v>1.9088101673103053</v>
      </c>
      <c r="L33" s="1">
        <v>1.2695417525783588</v>
      </c>
      <c r="M33" s="1">
        <f>I32*(U32/(Calculations!K33*Calculations!M33)-1)</f>
        <v>-0.10593072181263095</v>
      </c>
      <c r="N33" s="1">
        <v>0.74519913654457737</v>
      </c>
      <c r="O33" s="1">
        <v>349.21482101666697</v>
      </c>
      <c r="P33" s="1">
        <v>573900</v>
      </c>
      <c r="Q33" s="1">
        <v>110.61398480120548</v>
      </c>
      <c r="R33" s="1">
        <v>0.39506000518798845</v>
      </c>
      <c r="S33" s="1">
        <v>0.12513547186287</v>
      </c>
      <c r="T33" s="1">
        <v>38653860.990000002</v>
      </c>
      <c r="U33" s="10">
        <v>1.2086388588333754</v>
      </c>
      <c r="V33" s="10">
        <v>1.1627018636993909</v>
      </c>
      <c r="W33" s="10">
        <v>1.1330694189170083</v>
      </c>
    </row>
    <row r="34" spans="1:23" x14ac:dyDescent="0.3">
      <c r="A34">
        <v>1992</v>
      </c>
      <c r="B34" s="1">
        <v>8489.10431510731</v>
      </c>
      <c r="C34" s="1">
        <v>16665745.886324901</v>
      </c>
      <c r="D34" s="1">
        <v>15.5404618291667</v>
      </c>
      <c r="E34" s="1">
        <v>-2.1225092618882138</v>
      </c>
      <c r="F34" s="1">
        <v>-4.4606836552114721</v>
      </c>
      <c r="G34" s="1">
        <v>35.683350021391625</v>
      </c>
      <c r="H34" s="1">
        <v>12.581902038369828</v>
      </c>
      <c r="I34" s="1">
        <v>2.7862292969328992</v>
      </c>
      <c r="J34" s="1">
        <v>13.747499722335139</v>
      </c>
      <c r="K34" s="1">
        <f t="shared" si="0"/>
        <v>-0.75865176979452265</v>
      </c>
      <c r="L34" s="1">
        <v>0.13104645305967311</v>
      </c>
      <c r="M34" s="1">
        <f>I33*(U33/(Calculations!K34*Calculations!M34)-1)</f>
        <v>-0.10942308041707428</v>
      </c>
      <c r="N34" s="1">
        <v>-0.78027514243712148</v>
      </c>
      <c r="O34" s="1">
        <v>362.57654827499999</v>
      </c>
      <c r="P34" s="1">
        <v>646000</v>
      </c>
      <c r="Q34" s="1">
        <v>101.43406422113686</v>
      </c>
      <c r="R34" s="1">
        <v>0.44520999908447295</v>
      </c>
      <c r="S34" s="1">
        <v>0.12455151844176929</v>
      </c>
      <c r="T34" s="1">
        <v>42985499.850000001</v>
      </c>
      <c r="U34" s="10">
        <v>1.1642749382503927</v>
      </c>
      <c r="V34" s="10">
        <v>1.147810767101419</v>
      </c>
      <c r="W34" s="10">
        <v>1.1170237745817435</v>
      </c>
    </row>
    <row r="35" spans="1:23" x14ac:dyDescent="0.3">
      <c r="A35">
        <v>1993</v>
      </c>
      <c r="B35" s="1">
        <v>8900.3688380765325</v>
      </c>
      <c r="C35" s="1">
        <v>19924680.966010801</v>
      </c>
      <c r="D35" s="1">
        <v>12.7279741408333</v>
      </c>
      <c r="E35" s="1">
        <v>-1.4254431500534273</v>
      </c>
      <c r="F35" s="1">
        <v>-3.5814443461309899</v>
      </c>
      <c r="G35" s="1">
        <v>32.560520356895374</v>
      </c>
      <c r="H35" s="1">
        <v>10.740247009933052</v>
      </c>
      <c r="I35" s="1">
        <v>2.8112159745811587</v>
      </c>
      <c r="J35" s="1">
        <v>13.321977979448191</v>
      </c>
      <c r="K35" s="1">
        <f t="shared" si="0"/>
        <v>0.61643463519770292</v>
      </c>
      <c r="L35" s="1">
        <v>0.39840372842510935</v>
      </c>
      <c r="M35" s="1">
        <f>I34*(U34/(Calculations!K35*Calculations!M35)-1)</f>
        <v>-7.9532602790303067E-2</v>
      </c>
      <c r="N35" s="1">
        <v>0.29756350956289662</v>
      </c>
      <c r="O35" s="1">
        <v>404.166451783333</v>
      </c>
      <c r="P35" s="1">
        <v>758200</v>
      </c>
      <c r="Q35" s="1">
        <v>100.74627737722128</v>
      </c>
      <c r="R35" s="1">
        <v>0.49967998504638689</v>
      </c>
      <c r="S35" s="1">
        <v>0.12455486632105725</v>
      </c>
      <c r="T35" s="1">
        <v>45901591.969999999</v>
      </c>
      <c r="U35" s="10">
        <v>1.1384998345427608</v>
      </c>
      <c r="V35" s="10">
        <v>1.0984296283372625</v>
      </c>
      <c r="W35" s="10">
        <v>1.1019123625959946</v>
      </c>
    </row>
    <row r="36" spans="1:23" x14ac:dyDescent="0.3">
      <c r="A36">
        <v>1994</v>
      </c>
      <c r="B36" s="1">
        <v>9204.3607277209539</v>
      </c>
      <c r="C36" s="1">
        <v>23953800.140815299</v>
      </c>
      <c r="D36" s="1">
        <v>11.5162029548333</v>
      </c>
      <c r="E36" s="1">
        <v>-1.44754902337679</v>
      </c>
      <c r="F36" s="1">
        <v>-3.3974069622537448</v>
      </c>
      <c r="G36" s="1">
        <v>27.773113206941915</v>
      </c>
      <c r="H36" s="1">
        <v>9.9244378930115271</v>
      </c>
      <c r="I36" s="1">
        <v>2.3091369869038303</v>
      </c>
      <c r="J36" s="1">
        <v>11.453556370217701</v>
      </c>
      <c r="K36" s="1">
        <f t="shared" si="0"/>
        <v>1.5128459370696401E-2</v>
      </c>
      <c r="L36" s="1">
        <v>0.31582398526406624</v>
      </c>
      <c r="M36" s="1">
        <f>I35*(U35/(Calculations!K36*Calculations!M36)-1)</f>
        <v>-1.2369394976027211E-2</v>
      </c>
      <c r="N36" s="1">
        <v>-0.2883261309173426</v>
      </c>
      <c r="O36" s="1">
        <v>420.17712039166702</v>
      </c>
      <c r="P36" s="1">
        <v>858900</v>
      </c>
      <c r="Q36" s="1">
        <v>97.94242959576016</v>
      </c>
      <c r="R36" s="1">
        <v>0.54437999725341835</v>
      </c>
      <c r="S36" s="1">
        <v>0.12689386681652939</v>
      </c>
      <c r="T36" s="1">
        <v>48179871.100000001</v>
      </c>
      <c r="U36" s="10">
        <v>1.1443516817285984</v>
      </c>
      <c r="V36" s="10">
        <v>1.076151354638808</v>
      </c>
      <c r="W36" s="10">
        <v>1.1016899097621</v>
      </c>
    </row>
    <row r="37" spans="1:23" x14ac:dyDescent="0.3">
      <c r="A37">
        <v>1995</v>
      </c>
      <c r="B37" s="1">
        <v>9858.8532726513076</v>
      </c>
      <c r="C37" s="1">
        <v>29141591.313150302</v>
      </c>
      <c r="D37" s="1">
        <v>8.2326846311666699</v>
      </c>
      <c r="E37" s="1">
        <v>-3.1228665251006169</v>
      </c>
      <c r="F37" s="1">
        <v>-4.6630365628375188</v>
      </c>
      <c r="G37" s="1">
        <v>21.366942199079492</v>
      </c>
      <c r="H37" s="1">
        <v>6.4252226672491499</v>
      </c>
      <c r="I37" s="1">
        <v>2.1495475753798021</v>
      </c>
      <c r="J37" s="1">
        <v>10.229945639079405</v>
      </c>
      <c r="K37" s="1">
        <f t="shared" si="0"/>
        <v>-2.0661461481334107</v>
      </c>
      <c r="L37" s="1">
        <v>-0.64315849783147472</v>
      </c>
      <c r="M37" s="1">
        <f>I36*(U36/(Calculations!K37*Calculations!M37)-1)</f>
        <v>-6.7603471765322887E-2</v>
      </c>
      <c r="N37" s="1">
        <v>-1.355384178536613</v>
      </c>
      <c r="O37" s="1">
        <v>396.77322490833302</v>
      </c>
      <c r="P37" s="1">
        <v>1039099.9999999999</v>
      </c>
      <c r="Q37" s="1">
        <v>92.427872804842607</v>
      </c>
      <c r="R37" s="1">
        <v>0.58901000976562556</v>
      </c>
      <c r="S37" s="1">
        <v>0.13720921384242571</v>
      </c>
      <c r="T37" s="1">
        <v>52493930.340000004</v>
      </c>
      <c r="U37" s="10">
        <v>1.1054380241518516</v>
      </c>
      <c r="V37" s="10">
        <v>1.1006682284430132</v>
      </c>
      <c r="W37" s="10">
        <v>1.0972074253430186</v>
      </c>
    </row>
    <row r="38" spans="1:23" x14ac:dyDescent="0.3">
      <c r="A38">
        <v>1996</v>
      </c>
      <c r="B38" s="1">
        <v>10369.926348002098</v>
      </c>
      <c r="C38" s="1">
        <v>32173374.4398016</v>
      </c>
      <c r="D38" s="1">
        <v>7.3776985814999998</v>
      </c>
      <c r="E38" s="1">
        <v>-2.0850097687301736</v>
      </c>
      <c r="F38" s="1">
        <v>-3.4924683808777126</v>
      </c>
      <c r="G38" s="1">
        <v>17.073643127931547</v>
      </c>
      <c r="H38" s="1">
        <v>5.651996894735448</v>
      </c>
      <c r="I38" s="1">
        <v>1.8277295390357322</v>
      </c>
      <c r="J38" s="1">
        <v>8.9898499843156312</v>
      </c>
      <c r="K38" s="1">
        <f t="shared" si="0"/>
        <v>0.10585747923423751</v>
      </c>
      <c r="L38" s="1">
        <v>0.26365533009289105</v>
      </c>
      <c r="M38" s="1">
        <f>I37*(U37/(Calculations!K38*Calculations!M38)-1)</f>
        <v>-6.3284572507158882E-2</v>
      </c>
      <c r="N38" s="1">
        <v>-9.4513278351494659E-2</v>
      </c>
      <c r="O38" s="1">
        <v>412.26723768333301</v>
      </c>
      <c r="P38" s="1">
        <v>1203800</v>
      </c>
      <c r="Q38" s="1">
        <v>87.976722435830823</v>
      </c>
      <c r="R38" s="1">
        <v>0.62806999206543024</v>
      </c>
      <c r="S38" s="1">
        <v>0.1340284512364216</v>
      </c>
      <c r="T38" s="1">
        <v>56070719.119999997</v>
      </c>
      <c r="U38" s="10">
        <v>1.0855428994202012</v>
      </c>
      <c r="V38" s="10">
        <v>1.0860376768211191</v>
      </c>
      <c r="W38" s="10">
        <v>1.0883563011783504</v>
      </c>
    </row>
    <row r="39" spans="1:23" x14ac:dyDescent="0.3">
      <c r="A39">
        <v>1997</v>
      </c>
      <c r="B39" s="1">
        <v>10972.96120510419</v>
      </c>
      <c r="C39" s="1">
        <v>35621374.458411701</v>
      </c>
      <c r="D39" s="1">
        <v>6.1392830753333296</v>
      </c>
      <c r="E39" s="1">
        <v>-2.057781349385595</v>
      </c>
      <c r="F39" s="1">
        <v>-3.2078956484876855</v>
      </c>
      <c r="G39" s="1">
        <v>14.656591617825953</v>
      </c>
      <c r="H39" s="1">
        <v>4.4688092195477926</v>
      </c>
      <c r="I39" s="1">
        <v>1.5901026608135482</v>
      </c>
      <c r="J39" s="1">
        <v>8.0323228653490251</v>
      </c>
      <c r="K39" s="1">
        <f t="shared" si="0"/>
        <v>-8.2309533933658946E-2</v>
      </c>
      <c r="L39" s="1">
        <v>0.15197531088856064</v>
      </c>
      <c r="M39" s="1">
        <f>I38*(U38/(Calculations!K39*Calculations!M39)-1)</f>
        <v>-8.1314231422852851E-2</v>
      </c>
      <c r="N39" s="1">
        <v>-0.15297061339936674</v>
      </c>
      <c r="O39" s="1">
        <v>419.305134925</v>
      </c>
      <c r="P39" s="1">
        <v>1431800</v>
      </c>
      <c r="Q39" s="1">
        <v>81.270812672139698</v>
      </c>
      <c r="R39" s="1">
        <v>0.66603996276855515</v>
      </c>
      <c r="S39" s="1">
        <v>0.12909359923771066</v>
      </c>
      <c r="T39" s="1">
        <v>60069673.960000001</v>
      </c>
      <c r="U39" s="10">
        <v>1.0766079591130215</v>
      </c>
      <c r="V39" s="10">
        <v>1.0980105597873269</v>
      </c>
      <c r="W39" s="10">
        <v>1.0619096934548466</v>
      </c>
    </row>
    <row r="40" spans="1:23" x14ac:dyDescent="0.3">
      <c r="A40">
        <v>1998</v>
      </c>
      <c r="B40" s="1">
        <v>11294.40039958206</v>
      </c>
      <c r="C40" s="1">
        <v>37549275.3382245</v>
      </c>
      <c r="D40" s="1">
        <v>5.1186097951666696</v>
      </c>
      <c r="E40" s="1">
        <v>-0.39214604988689122</v>
      </c>
      <c r="F40" s="1">
        <v>-1.5913186038640024</v>
      </c>
      <c r="G40" s="1">
        <v>14.73354959126446</v>
      </c>
      <c r="H40" s="1">
        <v>5.0452663746110291</v>
      </c>
      <c r="I40" s="1">
        <v>1.4088688748694538</v>
      </c>
      <c r="J40" s="1">
        <v>7.4615285653913412</v>
      </c>
      <c r="K40" s="1">
        <f t="shared" si="0"/>
        <v>1.4170485508130994</v>
      </c>
      <c r="L40" s="1">
        <v>0.32425211300837625</v>
      </c>
      <c r="M40" s="1">
        <f>I39*(U39/(Calculations!K40*Calculations!M40)-1)</f>
        <v>-1.8843222779023772E-2</v>
      </c>
      <c r="N40" s="1">
        <v>1.1116396605837469</v>
      </c>
      <c r="O40" s="1">
        <v>460.28663930833301</v>
      </c>
      <c r="P40" s="1">
        <v>1483300</v>
      </c>
      <c r="Q40" s="1">
        <v>81.066195573106114</v>
      </c>
      <c r="R40" s="1">
        <v>0.69710998535156288</v>
      </c>
      <c r="S40" s="1">
        <v>0.1227757870473818</v>
      </c>
      <c r="T40" s="1">
        <v>62530098.109999999</v>
      </c>
      <c r="U40" s="10">
        <v>1.0700781592466109</v>
      </c>
      <c r="V40" s="10">
        <v>1.1298738145539446</v>
      </c>
      <c r="W40" s="10">
        <v>1.06203095684803</v>
      </c>
    </row>
    <row r="41" spans="1:23" x14ac:dyDescent="0.3">
      <c r="A41">
        <v>1999</v>
      </c>
      <c r="B41" s="1">
        <v>11105.133737186619</v>
      </c>
      <c r="C41" s="1">
        <v>38246923.164208896</v>
      </c>
      <c r="D41" s="1">
        <v>3.34438318891667</v>
      </c>
      <c r="E41" s="1">
        <v>2.0291723772600458</v>
      </c>
      <c r="F41" s="1">
        <v>0.83923033999937291</v>
      </c>
      <c r="G41" s="1">
        <v>16.436517863776508</v>
      </c>
      <c r="H41" s="1">
        <v>6.0096898803720897</v>
      </c>
      <c r="I41" s="1">
        <v>1.3579706213133931</v>
      </c>
      <c r="J41" s="1">
        <v>8.1323571537764874</v>
      </c>
      <c r="K41" s="1">
        <f t="shared" si="0"/>
        <v>1.7515430583886968</v>
      </c>
      <c r="L41" s="1">
        <v>0.51006229222287769</v>
      </c>
      <c r="M41" s="1">
        <f>I40*(U40/(Calculations!K41*Calculations!M41)-1)</f>
        <v>7.2793988634284795E-2</v>
      </c>
      <c r="N41" s="1">
        <v>1.1686867775315344</v>
      </c>
      <c r="O41" s="1">
        <v>508.78084895833302</v>
      </c>
      <c r="P41" s="1">
        <v>1652300</v>
      </c>
      <c r="Q41" s="1">
        <v>85.565189032630215</v>
      </c>
      <c r="R41" s="1">
        <v>0.71320999145507857</v>
      </c>
      <c r="S41" s="1">
        <v>0.11994544972311279</v>
      </c>
      <c r="T41" s="1">
        <v>62188441.609999999</v>
      </c>
      <c r="U41" s="10">
        <v>1.0523753945641741</v>
      </c>
      <c r="V41" s="10">
        <v>1.0647021193610686</v>
      </c>
      <c r="W41" s="10">
        <v>1.0646714106320636</v>
      </c>
    </row>
    <row r="42" spans="1:23" x14ac:dyDescent="0.3">
      <c r="A42">
        <v>2000</v>
      </c>
      <c r="B42" s="1">
        <v>11545.46078104086</v>
      </c>
      <c r="C42" s="1">
        <v>42005194.286644906</v>
      </c>
      <c r="D42" s="1">
        <v>3.8392208944999999</v>
      </c>
      <c r="E42" s="1">
        <v>0.69630436179887434</v>
      </c>
      <c r="F42" s="1">
        <v>-0.55092543448997766</v>
      </c>
      <c r="G42" s="1">
        <v>15.518847909164009</v>
      </c>
      <c r="H42" s="1">
        <v>5.5216890988365996</v>
      </c>
      <c r="I42" s="1">
        <v>1.1905279832409785</v>
      </c>
      <c r="J42" s="1">
        <v>7.9526312522217273</v>
      </c>
      <c r="K42" s="1">
        <f t="shared" si="0"/>
        <v>0.28188375168634894</v>
      </c>
      <c r="L42" s="1">
        <v>-7.2514773423816986E-2</v>
      </c>
      <c r="M42" s="1">
        <f>I41*(U41/(Calculations!K42*Calculations!M42)-1)</f>
        <v>-5.7351317822856053E-2</v>
      </c>
      <c r="N42" s="1">
        <v>0.41174984293302197</v>
      </c>
      <c r="O42" s="1">
        <v>539.49007815833295</v>
      </c>
      <c r="P42" s="1">
        <v>1682700</v>
      </c>
      <c r="Q42" s="1">
        <v>89.390003117530895</v>
      </c>
      <c r="R42" s="1">
        <v>0.74549003601074271</v>
      </c>
      <c r="S42" s="1">
        <v>0.12352285860488202</v>
      </c>
      <c r="T42" s="1">
        <v>65372653.530000001</v>
      </c>
      <c r="U42" s="10">
        <v>1.0556693885970834</v>
      </c>
      <c r="V42" s="10">
        <v>1.0887004259674928</v>
      </c>
      <c r="W42" s="10">
        <v>1.0700515365527772</v>
      </c>
    </row>
    <row r="43" spans="1:23" x14ac:dyDescent="0.3">
      <c r="A43">
        <v>2001</v>
      </c>
      <c r="B43" s="1">
        <v>11783.630376854031</v>
      </c>
      <c r="C43" s="1">
        <v>45067992.919380002</v>
      </c>
      <c r="D43" s="1">
        <v>3.5737301049166699</v>
      </c>
      <c r="E43" s="1">
        <v>0.49836699051982075</v>
      </c>
      <c r="F43" s="1">
        <v>-0.65848649752487542</v>
      </c>
      <c r="G43" s="1">
        <v>17.223206475731267</v>
      </c>
      <c r="H43" s="1">
        <v>6.5689363020194653</v>
      </c>
      <c r="I43" s="1">
        <v>1.0356722163596079</v>
      </c>
      <c r="J43" s="1">
        <v>8.7399155510588447</v>
      </c>
      <c r="K43" s="1">
        <f t="shared" si="0"/>
        <v>1.918008737132582</v>
      </c>
      <c r="L43" s="1">
        <v>0.36366803423842892</v>
      </c>
      <c r="M43" s="1">
        <f>I42*(U42/(Calculations!K43*Calculations!M43)-1)</f>
        <v>-4.7504194513879995E-3</v>
      </c>
      <c r="N43" s="1">
        <v>1.559091122345541</v>
      </c>
      <c r="O43" s="1">
        <v>634.93733614999996</v>
      </c>
      <c r="P43" s="1">
        <v>1830500</v>
      </c>
      <c r="Q43" s="1">
        <v>99.560904725657352</v>
      </c>
      <c r="R43" s="1">
        <v>0.76513999938964938</v>
      </c>
      <c r="S43" s="1">
        <v>0.11997724223139056</v>
      </c>
      <c r="T43" s="1">
        <v>67508950.769999996</v>
      </c>
      <c r="U43" s="10">
        <v>1.0533606016728359</v>
      </c>
      <c r="V43" s="10">
        <v>1.0771228128458925</v>
      </c>
      <c r="W43" s="10">
        <v>1.0623496391339213</v>
      </c>
    </row>
    <row r="44" spans="1:23" x14ac:dyDescent="0.3">
      <c r="A44">
        <v>2002</v>
      </c>
      <c r="B44" s="1">
        <v>12008.642329508719</v>
      </c>
      <c r="C44" s="1">
        <v>48044478.8701199</v>
      </c>
      <c r="D44" s="1">
        <v>2.48806522275</v>
      </c>
      <c r="E44" s="1">
        <v>1.1800585901507252</v>
      </c>
      <c r="F44" s="1">
        <v>7.114788323766337E-2</v>
      </c>
      <c r="G44" s="1">
        <v>17.898779334691049</v>
      </c>
      <c r="H44" s="1">
        <v>7.8996909699994609</v>
      </c>
      <c r="I44" s="1">
        <v>0.87859979021102197</v>
      </c>
      <c r="J44" s="1">
        <v>8.1567557621970384</v>
      </c>
      <c r="K44" s="1">
        <f t="shared" si="0"/>
        <v>0.94036494750510635</v>
      </c>
      <c r="L44" s="1">
        <v>0.27333741724164928</v>
      </c>
      <c r="M44" s="1">
        <f>I43*(U43/(Calculations!K44*Calculations!M44)-1)</f>
        <v>-2.4949585292394984E-3</v>
      </c>
      <c r="N44" s="1">
        <v>0.6695224887926966</v>
      </c>
      <c r="O44" s="1">
        <v>688.93626825000001</v>
      </c>
      <c r="P44" s="1">
        <v>1938800</v>
      </c>
      <c r="Q44" s="1">
        <v>100.65468149225813</v>
      </c>
      <c r="R44" s="1">
        <v>0.78675003051757897</v>
      </c>
      <c r="S44" s="1">
        <v>0.11494542729899498</v>
      </c>
      <c r="T44" s="1">
        <v>69325028.120000005</v>
      </c>
      <c r="U44" s="10">
        <v>1.04093535704971</v>
      </c>
      <c r="V44" s="10">
        <v>1.0476900664129773</v>
      </c>
      <c r="W44" s="10">
        <v>1.0243263473053892</v>
      </c>
    </row>
    <row r="45" spans="1:23" x14ac:dyDescent="0.3">
      <c r="A45">
        <v>2003</v>
      </c>
      <c r="B45" s="1">
        <v>12355.688108420647</v>
      </c>
      <c r="C45" s="1">
        <v>52299888.133072101</v>
      </c>
      <c r="D45" s="1">
        <v>2.8223173913333301</v>
      </c>
      <c r="E45" s="1">
        <v>0.42024755280693477</v>
      </c>
      <c r="F45" s="1">
        <v>-0.70402838883785246</v>
      </c>
      <c r="G45" s="1">
        <v>17.807540834107641</v>
      </c>
      <c r="H45" s="1">
        <v>9.5238427245077837</v>
      </c>
      <c r="I45" s="1">
        <v>0.97123601488857159</v>
      </c>
      <c r="J45" s="1">
        <v>6.0389466042624216</v>
      </c>
      <c r="K45" s="1">
        <f t="shared" si="0"/>
        <v>-0.38146574840404224</v>
      </c>
      <c r="L45" s="1">
        <v>-0.52872021147757908</v>
      </c>
      <c r="M45" s="1">
        <f>I44*(U44/(Calculations!K45*Calculations!M45)-1)</f>
        <v>-6.6350812028994881E-3</v>
      </c>
      <c r="N45" s="1">
        <v>0.15388954427643628</v>
      </c>
      <c r="O45" s="1">
        <v>691.39903282499995</v>
      </c>
      <c r="P45" s="1">
        <v>2080600</v>
      </c>
      <c r="Q45" s="1">
        <v>108.45119961238704</v>
      </c>
      <c r="R45" s="1">
        <v>0.79518997192382901</v>
      </c>
      <c r="S45" s="1">
        <v>0.12473159822412952</v>
      </c>
      <c r="T45" s="1">
        <v>71940238.900000006</v>
      </c>
      <c r="U45" s="10">
        <v>1.0475445402234553</v>
      </c>
      <c r="V45" s="10">
        <v>1.0648379407053692</v>
      </c>
      <c r="W45" s="10">
        <v>1.0561240805884233</v>
      </c>
    </row>
    <row r="46" spans="1:23" x14ac:dyDescent="0.3">
      <c r="A46">
        <v>2004</v>
      </c>
      <c r="B46" s="1">
        <v>13080.318301702808</v>
      </c>
      <c r="C46" s="1">
        <v>60471710.758510597</v>
      </c>
      <c r="D46" s="1">
        <v>1.05559426158333</v>
      </c>
      <c r="E46" s="1">
        <v>-2.0479526450733117</v>
      </c>
      <c r="F46" s="1">
        <v>-2.9628736133686351</v>
      </c>
      <c r="G46" s="1">
        <v>15.336287663261066</v>
      </c>
      <c r="H46" s="1">
        <v>8.8319138476480656</v>
      </c>
      <c r="I46" s="1">
        <v>1.8529949738984832</v>
      </c>
      <c r="J46" s="1">
        <v>3.9730401516545846</v>
      </c>
      <c r="K46" s="1">
        <f t="shared" si="0"/>
        <v>-1.8587979917563953</v>
      </c>
      <c r="L46" s="1">
        <v>-1.0121014724643025</v>
      </c>
      <c r="M46" s="1">
        <f>I45*(U45/(Calculations!K46*Calculations!M46)-1)</f>
        <v>-4.3065330460298513E-2</v>
      </c>
      <c r="N46" s="1">
        <v>-0.80363118883179407</v>
      </c>
      <c r="O46" s="1">
        <v>609.52888373333303</v>
      </c>
      <c r="P46" s="1">
        <v>2370800</v>
      </c>
      <c r="Q46" s="1">
        <v>103.07596383664136</v>
      </c>
      <c r="R46" s="1">
        <v>0.81449996948242298</v>
      </c>
      <c r="S46" s="1">
        <v>0.13773813126802689</v>
      </c>
      <c r="T46" s="1">
        <v>76987661.200000003</v>
      </c>
      <c r="U46" s="10">
        <v>1.0461534420876057</v>
      </c>
      <c r="V46" s="10">
        <v>1.0779176129762391</v>
      </c>
      <c r="W46" s="10">
        <v>1.0496192893401015</v>
      </c>
    </row>
    <row r="47" spans="1:23" x14ac:dyDescent="0.3">
      <c r="A47">
        <v>2005</v>
      </c>
      <c r="B47" s="1">
        <v>13669.587925538199</v>
      </c>
      <c r="C47" s="1">
        <v>68831705.427037701</v>
      </c>
      <c r="D47" s="1">
        <v>3.0469852034999998</v>
      </c>
      <c r="E47" s="1">
        <v>-4.5438958407260897</v>
      </c>
      <c r="F47" s="1">
        <v>-5.1939988989029384</v>
      </c>
      <c r="G47" s="1">
        <v>11.532951668394292</v>
      </c>
      <c r="H47" s="1">
        <v>7.1922636691292032</v>
      </c>
      <c r="I47" s="1">
        <v>2.0130115844361938</v>
      </c>
      <c r="J47" s="1">
        <v>2.0418011236973048</v>
      </c>
      <c r="K47" s="1">
        <f t="shared" si="0"/>
        <v>-1.2022053691514074</v>
      </c>
      <c r="L47" s="1">
        <v>-0.73464963045506737</v>
      </c>
      <c r="M47" s="1">
        <f>I46*(U46/(Calculations!K47*Calculations!M47)-1)</f>
        <v>-9.1773108955981716E-2</v>
      </c>
      <c r="N47" s="1">
        <v>-0.37578262974035848</v>
      </c>
      <c r="O47" s="1">
        <v>559.76749495833303</v>
      </c>
      <c r="P47" s="1">
        <v>2915667</v>
      </c>
      <c r="Q47" s="1">
        <v>98.874636348436098</v>
      </c>
      <c r="R47" s="1">
        <v>0.84433998107910224</v>
      </c>
      <c r="S47" s="1">
        <v>0.14914015075108258</v>
      </c>
      <c r="T47" s="1">
        <v>81742968.599999994</v>
      </c>
      <c r="U47" s="10">
        <v>1.0398164627687008</v>
      </c>
      <c r="V47" s="10">
        <v>1.0851524392803897</v>
      </c>
      <c r="W47" s="10">
        <v>1.0499669821703721</v>
      </c>
    </row>
    <row r="48" spans="1:23" x14ac:dyDescent="0.3">
      <c r="A48">
        <v>2006</v>
      </c>
      <c r="B48" s="1">
        <v>14361.491931053144</v>
      </c>
      <c r="C48" s="1">
        <v>82080219.853930399</v>
      </c>
      <c r="D48" s="1">
        <v>3.4022279609999999</v>
      </c>
      <c r="E48" s="1">
        <v>-7.4630929110829749</v>
      </c>
      <c r="F48" s="1">
        <v>-7.9533730121969928</v>
      </c>
      <c r="G48" s="1">
        <v>9.3666520337468935</v>
      </c>
      <c r="H48" s="1">
        <v>7.0417918627940628</v>
      </c>
      <c r="I48" s="1">
        <v>1.9258325354673029</v>
      </c>
      <c r="J48" s="1">
        <v>0.79691308758654089</v>
      </c>
      <c r="K48" s="1">
        <f t="shared" si="0"/>
        <v>-0.56516698158509926</v>
      </c>
      <c r="L48" s="1">
        <v>-0.30015639826441326</v>
      </c>
      <c r="M48" s="1">
        <f>I47*(U47/(Calculations!K48*Calculations!M48)-1)</f>
        <v>-8.2196445346181327E-2</v>
      </c>
      <c r="N48" s="1">
        <v>-0.18281413797450463</v>
      </c>
      <c r="O48" s="1">
        <v>530.27558209166705</v>
      </c>
      <c r="P48" s="1">
        <v>3504068.6519999998</v>
      </c>
      <c r="Q48" s="1">
        <v>95.271744778135698</v>
      </c>
      <c r="R48" s="1">
        <v>0.86601997375488338</v>
      </c>
      <c r="S48" s="1">
        <v>0.15559312308308448</v>
      </c>
      <c r="T48" s="1">
        <v>86397687.670000002</v>
      </c>
      <c r="U48" s="10">
        <v>1.0629515763054067</v>
      </c>
      <c r="V48" s="10">
        <v>1.0419124446588255</v>
      </c>
      <c r="W48" s="10">
        <v>1.0549165539016689</v>
      </c>
    </row>
    <row r="49" spans="1:23" x14ac:dyDescent="0.3">
      <c r="A49">
        <v>2007</v>
      </c>
      <c r="B49" s="1">
        <v>14898.759000855871</v>
      </c>
      <c r="C49" s="1">
        <v>90702903.280006707</v>
      </c>
      <c r="D49" s="1">
        <v>4.3937303774999998</v>
      </c>
      <c r="E49" s="1">
        <v>-7.9072178466760441</v>
      </c>
      <c r="F49" s="1">
        <v>-8.9268001396841061</v>
      </c>
      <c r="G49" s="1">
        <v>8.1949285371858416</v>
      </c>
      <c r="H49" s="1">
        <v>6.154023365901403</v>
      </c>
      <c r="I49" s="1">
        <v>2.2141069972292904</v>
      </c>
      <c r="J49" s="1">
        <v>0</v>
      </c>
      <c r="K49" s="1">
        <f t="shared" si="0"/>
        <v>-0.92127380706571316</v>
      </c>
      <c r="L49" s="1">
        <v>-0.7687108592275228</v>
      </c>
      <c r="M49" s="1">
        <f>I48*(U48/(Calculations!K49*Calculations!M49)-1)</f>
        <v>-0.12046341474346518</v>
      </c>
      <c r="N49" s="1">
        <v>-3.2099533094725165E-2</v>
      </c>
      <c r="O49" s="1">
        <v>522.46748893333302</v>
      </c>
      <c r="P49" s="1">
        <v>3660577.56248926</v>
      </c>
      <c r="Q49" s="1">
        <v>97.585283639717403</v>
      </c>
      <c r="R49" s="1">
        <v>0.93376998901367225</v>
      </c>
      <c r="S49" s="1">
        <v>0.1744074246958211</v>
      </c>
      <c r="T49" s="1">
        <v>90856521.590000004</v>
      </c>
      <c r="U49" s="10">
        <v>1.034786399833131</v>
      </c>
      <c r="V49" s="10">
        <v>1.1044675612169268</v>
      </c>
      <c r="W49" s="10">
        <v>1.0531400966183575</v>
      </c>
    </row>
    <row r="50" spans="1:23" x14ac:dyDescent="0.3">
      <c r="A50">
        <v>2008</v>
      </c>
      <c r="B50" s="1">
        <v>15262.526274784843</v>
      </c>
      <c r="C50" s="1">
        <v>93854108.40416041</v>
      </c>
      <c r="D50" s="1">
        <v>8.7109780561666703</v>
      </c>
      <c r="E50" s="1">
        <v>-3.9310026550169153</v>
      </c>
      <c r="F50" s="1">
        <v>-5.4555795728396941</v>
      </c>
      <c r="G50" s="1">
        <v>8.3696025415555493</v>
      </c>
      <c r="H50" s="1">
        <v>5.0994648734243002</v>
      </c>
      <c r="I50" s="1">
        <v>3.0856635359306486</v>
      </c>
      <c r="J50" s="1">
        <v>0</v>
      </c>
      <c r="K50" s="1">
        <f t="shared" si="0"/>
        <v>-0.63549242957032537</v>
      </c>
      <c r="L50" s="1">
        <v>-0.49257870686614019</v>
      </c>
      <c r="M50" s="1">
        <f>I49*(U49/(Calculations!K50*Calculations!M50)-1)</f>
        <v>-0.1429137227041852</v>
      </c>
      <c r="N50" s="1">
        <v>0</v>
      </c>
      <c r="O50" s="1">
        <v>522.46095275000005</v>
      </c>
      <c r="P50" s="1">
        <v>4287580.4880410498</v>
      </c>
      <c r="Q50" s="1">
        <v>100</v>
      </c>
      <c r="R50" s="1">
        <v>1</v>
      </c>
      <c r="S50" s="1">
        <v>0.19140186357209063</v>
      </c>
      <c r="T50" s="1">
        <v>93847932.008135706</v>
      </c>
      <c r="U50" s="10">
        <v>1.0451476831685993</v>
      </c>
      <c r="V50" s="10">
        <v>0</v>
      </c>
      <c r="W50" s="10">
        <v>1.0450315220654458</v>
      </c>
    </row>
    <row r="51" spans="1:23" x14ac:dyDescent="0.3">
      <c r="A51">
        <v>2009</v>
      </c>
      <c r="B51" s="1">
        <v>14869.231063397438</v>
      </c>
      <c r="C51" s="1">
        <v>96686356.858733609</v>
      </c>
      <c r="D51" s="1">
        <v>1.5716207446666699</v>
      </c>
      <c r="E51" s="1">
        <v>4.2348353218669716</v>
      </c>
      <c r="F51" s="1">
        <v>3.6986766572130367</v>
      </c>
      <c r="G51" s="1">
        <v>11.461624827370656</v>
      </c>
      <c r="H51" s="1">
        <v>6.0749096018989306</v>
      </c>
      <c r="I51" s="1">
        <v>4.8554782869319704</v>
      </c>
      <c r="J51" s="1">
        <v>0</v>
      </c>
      <c r="K51" s="1">
        <f t="shared" si="0"/>
        <v>0.9793829748583095</v>
      </c>
      <c r="L51" s="1">
        <v>0.76069778532379595</v>
      </c>
      <c r="M51" s="1">
        <f>I50*(U50/(Calculations!K51*Calculations!M51)-1)</f>
        <v>0.21868518953451355</v>
      </c>
      <c r="N51" s="1">
        <v>0</v>
      </c>
      <c r="O51" s="1">
        <v>559.61254749166699</v>
      </c>
      <c r="P51" s="1">
        <v>4735213</v>
      </c>
      <c r="Q51" s="1">
        <v>99.550506719941893</v>
      </c>
      <c r="R51" s="1">
        <v>0.98620002746582014</v>
      </c>
      <c r="S51" s="1">
        <v>0.1754369391849723</v>
      </c>
      <c r="T51" s="1">
        <v>92875262.217036903</v>
      </c>
      <c r="U51" s="10">
        <v>1.0292163058669193</v>
      </c>
      <c r="V51" s="10">
        <v>0</v>
      </c>
      <c r="W51" s="10">
        <v>1.0430131004366812</v>
      </c>
    </row>
    <row r="52" spans="1:23" x14ac:dyDescent="0.3">
      <c r="A52">
        <v>2010</v>
      </c>
      <c r="B52" s="1">
        <v>15569.651057784969</v>
      </c>
      <c r="C52" s="1">
        <v>111508610.68002701</v>
      </c>
      <c r="D52" s="1">
        <v>1.41691842308333</v>
      </c>
      <c r="E52" s="1">
        <v>0.360343962577924</v>
      </c>
      <c r="F52" s="1">
        <v>-7.5781241857455328E-2</v>
      </c>
      <c r="G52" s="1">
        <v>15.073099638667873</v>
      </c>
      <c r="H52" s="1">
        <v>7.4805574703533271</v>
      </c>
      <c r="I52" s="1">
        <v>7.4979203223903017</v>
      </c>
      <c r="J52" s="1">
        <v>0.17195859464102278</v>
      </c>
      <c r="K52" s="1">
        <f t="shared" si="0"/>
        <v>-0.76373386079596539</v>
      </c>
      <c r="L52" s="1">
        <v>-0.49657606525844011</v>
      </c>
      <c r="M52" s="1">
        <f>I51*(U51/(Calculations!K52*Calculations!M52)-1)</f>
        <v>-0.26715779553752528</v>
      </c>
      <c r="N52" s="1">
        <v>0</v>
      </c>
      <c r="O52" s="1">
        <v>510.249647583333</v>
      </c>
      <c r="P52" s="1">
        <v>5595011.42857143</v>
      </c>
      <c r="Q52" s="1">
        <v>94.939208147147454</v>
      </c>
      <c r="R52" s="1">
        <v>1.0155850304995273</v>
      </c>
      <c r="S52" s="1">
        <v>0.18896404741950318</v>
      </c>
      <c r="T52" s="1">
        <v>98227638.068368003</v>
      </c>
      <c r="U52" s="10">
        <v>1.038136831230003</v>
      </c>
      <c r="V52" s="10">
        <v>0</v>
      </c>
      <c r="W52" s="10">
        <v>1.041536759529317</v>
      </c>
    </row>
    <row r="53" spans="1:23" x14ac:dyDescent="0.3">
      <c r="A53">
        <v>2011</v>
      </c>
      <c r="B53" s="1">
        <v>16347.24915513982</v>
      </c>
      <c r="C53" s="1">
        <v>122006090.354937</v>
      </c>
      <c r="D53" s="1">
        <v>3.3374917960833299</v>
      </c>
      <c r="E53" s="1">
        <v>-1.4207249760707201</v>
      </c>
      <c r="F53" s="1">
        <v>-1.842183478444948</v>
      </c>
      <c r="G53" s="1">
        <v>16.924974823256498</v>
      </c>
      <c r="H53" s="1">
        <v>7.7661054707649653</v>
      </c>
      <c r="I53" s="1">
        <v>9.0132826580909366</v>
      </c>
      <c r="J53" s="1">
        <v>0.14681075651504827</v>
      </c>
      <c r="K53" s="1">
        <f t="shared" si="0"/>
        <v>-1.3571248457859117</v>
      </c>
      <c r="L53" s="1">
        <v>-0.87707971418601682</v>
      </c>
      <c r="M53" s="1">
        <f>I52*(U52/(Calculations!K53*Calculations!M53)-1)</f>
        <v>-0.45555925383558682</v>
      </c>
      <c r="N53" s="1">
        <v>-2.4485877764308273E-2</v>
      </c>
      <c r="O53" s="1">
        <v>483.66831739166702</v>
      </c>
      <c r="P53" s="1">
        <v>6719610</v>
      </c>
      <c r="Q53" s="1">
        <v>95.722341303663512</v>
      </c>
      <c r="R53" s="1">
        <v>1.0605910574507811</v>
      </c>
      <c r="S53" s="1">
        <v>0.20990057759500905</v>
      </c>
      <c r="T53" s="1">
        <v>103963086.26393799</v>
      </c>
      <c r="U53" s="10">
        <v>1.0350061125085022</v>
      </c>
      <c r="V53" s="10">
        <v>1</v>
      </c>
      <c r="W53" s="10">
        <v>1.0389396896482694</v>
      </c>
    </row>
    <row r="54" spans="1:23" x14ac:dyDescent="0.3">
      <c r="A54">
        <v>2012</v>
      </c>
      <c r="B54" s="1">
        <v>17046.001269689834</v>
      </c>
      <c r="C54" s="1">
        <v>129947342.29703499</v>
      </c>
      <c r="D54" s="1">
        <v>3.0164537011666699</v>
      </c>
      <c r="E54" s="1">
        <v>-0.68091208435602657</v>
      </c>
      <c r="F54" s="1">
        <v>-1.156274054454564</v>
      </c>
      <c r="G54" s="1">
        <v>20.073598202160714</v>
      </c>
      <c r="H54" s="1">
        <v>9.3945313098134413</v>
      </c>
      <c r="I54" s="1">
        <v>10.817050482731428</v>
      </c>
      <c r="J54" s="1">
        <v>0</v>
      </c>
      <c r="K54" s="1">
        <f t="shared" si="0"/>
        <v>-0.25991024153592684</v>
      </c>
      <c r="L54" s="1">
        <v>3.9092108218199813E-2</v>
      </c>
      <c r="M54" s="1">
        <f>I53*(U53/(Calculations!K54*Calculations!M54)-1)</f>
        <v>-0.29027021215177035</v>
      </c>
      <c r="N54" s="1">
        <v>-8.7321376023562908E-3</v>
      </c>
      <c r="O54" s="1">
        <v>486.49189715</v>
      </c>
      <c r="P54" s="1">
        <v>7659542</v>
      </c>
      <c r="Q54" s="1">
        <v>93.322615891847903</v>
      </c>
      <c r="R54" s="1">
        <v>1.0763213192978214</v>
      </c>
      <c r="S54" s="1">
        <v>0.20646823029421871</v>
      </c>
      <c r="T54" s="1">
        <v>109558126.04868799</v>
      </c>
      <c r="U54" s="10">
        <v>1.0369501910335603</v>
      </c>
      <c r="V54" s="10">
        <v>1</v>
      </c>
      <c r="W54" s="10">
        <v>1.0419372844404609</v>
      </c>
    </row>
    <row r="55" spans="1:23" x14ac:dyDescent="0.3">
      <c r="A55">
        <v>2013</v>
      </c>
      <c r="B55" s="1">
        <v>17571.695217921617</v>
      </c>
      <c r="C55" s="1">
        <v>137876215.76806998</v>
      </c>
      <c r="D55" s="1">
        <v>1.7904888075000001</v>
      </c>
      <c r="E55" s="1">
        <v>0.46960829856951392</v>
      </c>
      <c r="F55" s="1">
        <v>1.753059783798076E-2</v>
      </c>
      <c r="G55" s="1">
        <v>20.443635374681179</v>
      </c>
      <c r="H55" s="1">
        <v>9.1635069180734199</v>
      </c>
      <c r="I55" s="1">
        <v>11.036566863474539</v>
      </c>
      <c r="J55" s="1">
        <v>0</v>
      </c>
      <c r="K55" s="1">
        <f t="shared" si="0"/>
        <v>-0.5526333216103726</v>
      </c>
      <c r="L55" s="1">
        <v>-0.19677494920421587</v>
      </c>
      <c r="M55" s="1">
        <f>I54*(U54/(Calculations!K55*Calculations!M55)-1)</f>
        <v>-0.35585837240615675</v>
      </c>
      <c r="N55" s="1">
        <v>0</v>
      </c>
      <c r="O55" s="1">
        <v>495.31091449166701</v>
      </c>
      <c r="P55" s="1">
        <v>8296815.8500000006</v>
      </c>
      <c r="Q55" s="1">
        <v>93.572015130997244</v>
      </c>
      <c r="R55" s="1">
        <v>1.1088742222868353</v>
      </c>
      <c r="S55" s="1">
        <v>0.2094837655913237</v>
      </c>
      <c r="T55" s="1">
        <v>114022307.34818</v>
      </c>
      <c r="U55" s="10">
        <v>1.0337970336708775</v>
      </c>
      <c r="V55" s="10">
        <v>0</v>
      </c>
      <c r="W55" s="10">
        <v>1.0338889962262245</v>
      </c>
    </row>
    <row r="56" spans="1:23" x14ac:dyDescent="0.3">
      <c r="A56">
        <v>2014</v>
      </c>
      <c r="B56" s="1">
        <v>17728.327509775747</v>
      </c>
      <c r="C56" s="1">
        <v>148599453.87498999</v>
      </c>
      <c r="D56" s="1">
        <v>4.375</v>
      </c>
      <c r="E56" s="1">
        <v>1.4899395713684684</v>
      </c>
      <c r="F56" s="1">
        <v>1.4000000000000001</v>
      </c>
      <c r="G56" s="1">
        <v>22.088476248411169</v>
      </c>
      <c r="H56" s="1">
        <v>11.467465420369621</v>
      </c>
      <c r="I56" s="1">
        <v>10.573488237853363</v>
      </c>
      <c r="J56" s="1">
        <v>0</v>
      </c>
      <c r="K56" s="1">
        <f t="shared" si="0"/>
        <v>-6.118507020603281E-2</v>
      </c>
      <c r="L56" s="1">
        <v>0.26340686667109819</v>
      </c>
      <c r="M56" s="1">
        <f>I55*(U55/(Calculations!K56*Calculations!M56)-1)</f>
        <v>-0.324591936877131</v>
      </c>
      <c r="N56" s="1">
        <v>0</v>
      </c>
      <c r="O56" s="1">
        <v>570.01</v>
      </c>
      <c r="P56" s="1">
        <v>8715195.25</v>
      </c>
      <c r="Q56" s="1">
        <v>102.00718844073332</v>
      </c>
      <c r="R56" s="1">
        <v>1.1598522182058633</v>
      </c>
      <c r="S56" s="1">
        <v>0.20756348798429508</v>
      </c>
      <c r="T56" s="1">
        <v>116109883.241043</v>
      </c>
      <c r="U56" s="10">
        <v>1.0364544219725009</v>
      </c>
      <c r="V56" s="10">
        <v>0</v>
      </c>
      <c r="W56" s="10">
        <v>1.0355787777272727</v>
      </c>
    </row>
    <row r="57" spans="1:23" x14ac:dyDescent="0.3">
      <c r="A57">
        <v>2015</v>
      </c>
      <c r="B57" s="1">
        <v>17983.150303122002</v>
      </c>
      <c r="C57" s="1">
        <v>159553348.30983001</v>
      </c>
      <c r="D57" s="1">
        <v>4.3416666666666703</v>
      </c>
      <c r="E57" s="1">
        <v>2.0759217247871735</v>
      </c>
      <c r="F57" s="1">
        <v>1.7999999999999998</v>
      </c>
      <c r="G57" s="1">
        <v>26.475617642890924</v>
      </c>
      <c r="H57" s="1">
        <v>12.890775911327685</v>
      </c>
      <c r="I57" s="1">
        <v>13.962326750766557</v>
      </c>
      <c r="J57" s="1">
        <v>0</v>
      </c>
      <c r="K57" s="1">
        <f t="shared" si="0"/>
        <v>1.0362116067330187</v>
      </c>
      <c r="L57" s="1">
        <v>1.3381895445665448</v>
      </c>
      <c r="M57" s="1">
        <f>I56*(U56/(Calculations!K57*Calculations!M57)-1)</f>
        <v>-0.30197793783352606</v>
      </c>
      <c r="N57" s="1">
        <v>0</v>
      </c>
      <c r="O57" s="1"/>
      <c r="P57" s="1">
        <v>9701938.5797911491</v>
      </c>
      <c r="Q57" s="1">
        <v>101.04033316161546</v>
      </c>
      <c r="R57" s="1">
        <v>1.2094446417315499</v>
      </c>
      <c r="S57" s="1">
        <v>0.18678315066753859</v>
      </c>
      <c r="T57" s="1">
        <v>118800984.66860799</v>
      </c>
      <c r="U57" s="10">
        <v>1.0452408683433303</v>
      </c>
      <c r="V57" s="10">
        <v>0</v>
      </c>
      <c r="W57" s="10">
        <v>1.0292147591614438</v>
      </c>
    </row>
    <row r="58" spans="1:23" x14ac:dyDescent="0.3">
      <c r="A58">
        <v>2016</v>
      </c>
      <c r="B58" s="1">
        <v>18061.078981724804</v>
      </c>
      <c r="C58" s="1">
        <v>169537387.72237</v>
      </c>
      <c r="D58" s="1">
        <v>3.7916666666666701</v>
      </c>
      <c r="E58" s="1">
        <v>2.65290680630706</v>
      </c>
      <c r="F58" s="1">
        <v>2.1999999999999997</v>
      </c>
      <c r="G58" s="1">
        <v>32.718444566217144</v>
      </c>
      <c r="H58" s="1">
        <v>14.395711490409457</v>
      </c>
      <c r="I58" s="1">
        <v>19.1191819146966</v>
      </c>
      <c r="J58" s="1">
        <v>0</v>
      </c>
      <c r="K58" s="1">
        <f t="shared" si="0"/>
        <v>0.57064269209820462</v>
      </c>
      <c r="L58" s="1">
        <v>0.63038957599732282</v>
      </c>
      <c r="M58" s="1">
        <f>I57*(U57/(Calculations!K58*Calculations!M58)-1)</f>
        <v>-5.9746883899118204E-2</v>
      </c>
      <c r="N58" s="1">
        <v>0</v>
      </c>
      <c r="O58" s="1"/>
      <c r="P58" s="1">
        <v>10171736.2325239</v>
      </c>
      <c r="Q58" s="1">
        <v>98.094911906752358</v>
      </c>
      <c r="R58" s="1">
        <v>1.2552446964187158</v>
      </c>
      <c r="S58" s="1">
        <v>0.18192556113240535</v>
      </c>
      <c r="T58" s="1">
        <v>120159031.89533027</v>
      </c>
      <c r="U58" s="10">
        <v>1.0392014246002508</v>
      </c>
      <c r="V58" s="10">
        <v>0</v>
      </c>
      <c r="W58" s="10">
        <v>1.0347490064541021</v>
      </c>
    </row>
    <row r="59" spans="1:23" x14ac:dyDescent="0.3">
      <c r="A59">
        <v>2017</v>
      </c>
      <c r="B59" s="1"/>
      <c r="C59" s="1">
        <v>179749461.24661002</v>
      </c>
      <c r="D59" s="1">
        <v>2.2000000000000002</v>
      </c>
      <c r="E59" s="1">
        <v>2.6209692978196535</v>
      </c>
      <c r="F59" s="1">
        <v>2</v>
      </c>
      <c r="G59" s="1">
        <v>38.178896895878083</v>
      </c>
      <c r="H59" s="1">
        <v>17.718152181973011</v>
      </c>
      <c r="I59" s="1">
        <v>22.041772882121581</v>
      </c>
      <c r="J59" s="1">
        <v>0</v>
      </c>
      <c r="K59" s="1">
        <f t="shared" si="0"/>
        <v>-0.24476086257563914</v>
      </c>
      <c r="L59" s="1">
        <v>-0.25144271660151157</v>
      </c>
      <c r="M59" s="1">
        <f>I58*(U58/(Calculations!K59*Calculations!M59)-1)</f>
        <v>6.6818540258724345E-3</v>
      </c>
      <c r="N59" s="1">
        <v>0</v>
      </c>
      <c r="O59" s="1"/>
      <c r="P59" s="1">
        <v>11232887.8978751</v>
      </c>
      <c r="Q59" s="1">
        <v>95.531427664447847</v>
      </c>
      <c r="R59" s="1">
        <v>1.2826411843720813</v>
      </c>
      <c r="S59" s="1">
        <v>0.18870647085830958</v>
      </c>
      <c r="T59" s="1">
        <v>122159603.93122812</v>
      </c>
      <c r="U59" s="10">
        <v>1.0324380189079747</v>
      </c>
      <c r="V59" s="10">
        <v>0</v>
      </c>
      <c r="W59" s="10">
        <v>1.035629496442422</v>
      </c>
    </row>
    <row r="60" spans="1:23" x14ac:dyDescent="0.3">
      <c r="K60" s="1"/>
      <c r="L60" s="1"/>
    </row>
    <row r="61" spans="1:23" x14ac:dyDescent="0.3">
      <c r="K61" s="1"/>
      <c r="L61" s="1"/>
    </row>
    <row r="62" spans="1:23" x14ac:dyDescent="0.3">
      <c r="K62" s="1"/>
      <c r="L62" s="1"/>
    </row>
    <row r="63" spans="1:23" x14ac:dyDescent="0.3">
      <c r="K63" s="1"/>
      <c r="L63" s="1"/>
    </row>
    <row r="64" spans="1:23" x14ac:dyDescent="0.3">
      <c r="K64" s="1"/>
      <c r="L64" s="1"/>
    </row>
    <row r="65" spans="11:12" x14ac:dyDescent="0.3">
      <c r="K65" s="1"/>
      <c r="L65" s="1"/>
    </row>
    <row r="66" spans="11:12" x14ac:dyDescent="0.3">
      <c r="K66" s="1"/>
      <c r="L66" s="1"/>
    </row>
    <row r="67" spans="11:12" x14ac:dyDescent="0.3">
      <c r="K67" s="1"/>
      <c r="L67" s="1"/>
    </row>
    <row r="68" spans="11:12" x14ac:dyDescent="0.3">
      <c r="K68" s="1"/>
      <c r="L68" s="1"/>
    </row>
    <row r="69" spans="11:12" x14ac:dyDescent="0.3">
      <c r="K69" s="1"/>
      <c r="L69" s="1"/>
    </row>
    <row r="70" spans="11:12" x14ac:dyDescent="0.3">
      <c r="K70" s="1"/>
      <c r="L7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FD24-E1E6-446F-AB15-E5F49260C0FA}">
  <dimension ref="A1:AD59"/>
  <sheetViews>
    <sheetView topLeftCell="E1" workbookViewId="0">
      <selection activeCell="D10" sqref="D10"/>
    </sheetView>
  </sheetViews>
  <sheetFormatPr defaultRowHeight="14.4" x14ac:dyDescent="0.3"/>
  <cols>
    <col min="1" max="1" width="5" bestFit="1" customWidth="1"/>
    <col min="2" max="2" width="19.77734375" bestFit="1" customWidth="1"/>
    <col min="3" max="3" width="20.109375" bestFit="1" customWidth="1"/>
    <col min="4" max="4" width="20.88671875" bestFit="1" customWidth="1"/>
    <col min="5" max="5" width="25.44140625" bestFit="1" customWidth="1"/>
    <col min="6" max="6" width="10.21875" bestFit="1" customWidth="1"/>
    <col min="7" max="7" width="12.77734375" bestFit="1" customWidth="1"/>
    <col min="8" max="8" width="21.33203125" bestFit="1" customWidth="1"/>
    <col min="9" max="9" width="22.109375" bestFit="1" customWidth="1"/>
    <col min="10" max="10" width="20.88671875" bestFit="1" customWidth="1"/>
    <col min="11" max="11" width="15.77734375" bestFit="1" customWidth="1"/>
    <col min="12" max="12" width="18.88671875" bestFit="1" customWidth="1"/>
    <col min="13" max="13" width="13.77734375" bestFit="1" customWidth="1"/>
    <col min="21" max="21" width="10" bestFit="1" customWidth="1"/>
  </cols>
  <sheetData>
    <row r="1" spans="1:30" x14ac:dyDescent="0.3">
      <c r="A1" s="2" t="s">
        <v>37</v>
      </c>
      <c r="B1" t="s">
        <v>35</v>
      </c>
      <c r="C1" t="s">
        <v>32</v>
      </c>
      <c r="D1" t="s">
        <v>33</v>
      </c>
      <c r="E1" t="s">
        <v>48</v>
      </c>
      <c r="F1" t="s">
        <v>49</v>
      </c>
      <c r="G1" t="s">
        <v>34</v>
      </c>
      <c r="H1" t="s">
        <v>8</v>
      </c>
      <c r="I1" t="s">
        <v>9</v>
      </c>
      <c r="J1" t="s">
        <v>14</v>
      </c>
      <c r="K1" t="s">
        <v>45</v>
      </c>
      <c r="L1" t="s">
        <v>46</v>
      </c>
      <c r="M1" t="s">
        <v>47</v>
      </c>
    </row>
    <row r="2" spans="1:30" x14ac:dyDescent="0.3">
      <c r="A2">
        <v>1960</v>
      </c>
      <c r="B2" s="10"/>
      <c r="C2" s="10"/>
      <c r="D2" s="10"/>
      <c r="E2" s="10"/>
      <c r="F2" s="10"/>
      <c r="G2" s="10">
        <f>Data!F2/100</f>
        <v>3.0558908061887304E-2</v>
      </c>
      <c r="H2" s="10"/>
      <c r="I2" s="10"/>
      <c r="J2" s="10"/>
      <c r="K2" s="10"/>
      <c r="L2" s="10"/>
      <c r="M2" s="10"/>
    </row>
    <row r="3" spans="1:30" x14ac:dyDescent="0.3">
      <c r="A3">
        <v>1961</v>
      </c>
      <c r="B3" s="10">
        <f>(Data!J3-Data!J2)/100</f>
        <v>9.9043196186018485E-3</v>
      </c>
      <c r="C3" s="10">
        <f>(Data!H3-Data!H2*Data!Q3/Data!Q2)/100</f>
        <v>3.1044467926209594E-2</v>
      </c>
      <c r="D3" s="10">
        <f>(Data!I3-Data!I2)/100</f>
        <v>-1.7622455345942757E-4</v>
      </c>
      <c r="E3" s="10">
        <f>Data!P3/Data!C3-Data!P2/Data!C2</f>
        <v>-1.0247497127191946E-3</v>
      </c>
      <c r="F3" s="10">
        <f>Data!P2/Data!C2-Data!P2/Data!C3</f>
        <v>6.318329823519743E-3</v>
      </c>
      <c r="G3" s="10">
        <f>Data!F3/100</f>
        <v>2.8136118837261446E-2</v>
      </c>
      <c r="H3" s="10"/>
      <c r="I3" s="10"/>
      <c r="J3" s="10"/>
      <c r="K3" s="10">
        <f>Data!R3/Data!R2</f>
        <v>1.0961019157167561E-2</v>
      </c>
      <c r="L3" s="10">
        <f>Data!S3/Data!S2</f>
        <v>1.0124300137536454E-2</v>
      </c>
      <c r="M3" s="10">
        <f>Data!T3/Data!T2</f>
        <v>1.0516905429066044</v>
      </c>
    </row>
    <row r="4" spans="1:30" x14ac:dyDescent="0.3">
      <c r="A4">
        <v>1962</v>
      </c>
      <c r="B4" s="10">
        <f>(Data!J4-Data!J3)/100</f>
        <v>-6.0051299247491398E-3</v>
      </c>
      <c r="C4" s="10">
        <f>(Data!H4-Data!H3*Data!Q4/Data!Q3)/100</f>
        <v>3.2306191103677719E-3</v>
      </c>
      <c r="D4" s="10">
        <f>(Data!I4-Data!I3)/100</f>
        <v>8.6593019365233006E-4</v>
      </c>
      <c r="E4" s="10">
        <f>Data!P4/Data!C4-Data!P3/Data!C3</f>
        <v>2.6334645224794374E-2</v>
      </c>
      <c r="F4" s="10">
        <f>Data!P3/Data!C3-Data!P3/Data!C4</f>
        <v>8.5270053454943803E-3</v>
      </c>
      <c r="G4" s="10">
        <f>Data!F4/100</f>
        <v>4.2005045572526489E-2</v>
      </c>
      <c r="H4" s="10">
        <f>Data!L4/100</f>
        <v>-3.2996169697197485E-3</v>
      </c>
      <c r="I4" s="10">
        <f>Data!M4/100</f>
        <v>-1.805367642989014E-3</v>
      </c>
      <c r="J4" s="10">
        <f>Data!N4/100</f>
        <v>-8.2162368340032137E-3</v>
      </c>
      <c r="K4" s="10">
        <f>Data!R4/Data!R3</f>
        <v>1.2769273212135779</v>
      </c>
      <c r="L4" s="10">
        <f>Data!S4/Data!S3</f>
        <v>1.1282333907130246</v>
      </c>
      <c r="M4" s="10">
        <f>Data!T4/Data!T3</f>
        <v>1.0426113232315382</v>
      </c>
      <c r="V4" s="4"/>
    </row>
    <row r="5" spans="1:30" x14ac:dyDescent="0.3">
      <c r="A5">
        <v>1963</v>
      </c>
      <c r="B5" s="10">
        <f>(Data!J5-Data!J4)/100</f>
        <v>-1.2948912956451597E-3</v>
      </c>
      <c r="C5" s="10">
        <f>(Data!H5-Data!H4*Data!Q5/Data!Q4)/100</f>
        <v>1.0334916594255783E-2</v>
      </c>
      <c r="D5" s="10">
        <f>(Data!I5-Data!I4)/100</f>
        <v>2.0719090199860401E-4</v>
      </c>
      <c r="E5" s="10">
        <f>Data!P5/Data!C5-Data!P4/Data!C4</f>
        <v>-2.5265574670985308E-2</v>
      </c>
      <c r="F5" s="10">
        <f>Data!P4/Data!C4-Data!P4/Data!C5</f>
        <v>2.867803006623193E-2</v>
      </c>
      <c r="G5" s="10">
        <f>Data!F5/100</f>
        <v>3.2119969675116489E-2</v>
      </c>
      <c r="H5" s="10">
        <f>Data!L5/100</f>
        <v>-1.0934533887719158E-3</v>
      </c>
      <c r="I5" s="10">
        <f>Data!M5/100</f>
        <v>-2.8512830774297211E-3</v>
      </c>
      <c r="J5" s="10">
        <f>Data!N5/100</f>
        <v>3.9426629192435472E-3</v>
      </c>
      <c r="K5" s="10">
        <f>Data!R5/Data!R4</f>
        <v>1.4534004603688275</v>
      </c>
      <c r="L5" s="10">
        <f>Data!S5/Data!S4</f>
        <v>1.008680620437866</v>
      </c>
      <c r="M5" s="10">
        <f>Data!T5/Data!T4</f>
        <v>1.0603904431689155</v>
      </c>
    </row>
    <row r="6" spans="1:30" x14ac:dyDescent="0.3">
      <c r="A6">
        <v>1964</v>
      </c>
      <c r="B6" s="10">
        <f>(Data!J6-Data!J5)/100</f>
        <v>-4.1792610451531643E-3</v>
      </c>
      <c r="C6" s="10">
        <f>(Data!H6-Data!H5*Data!Q6/Data!Q5)/100</f>
        <v>1.2620236000744613E-2</v>
      </c>
      <c r="D6" s="10">
        <f>(Data!I6-Data!I5)/100</f>
        <v>-1.2285441086041205E-3</v>
      </c>
      <c r="E6" s="10">
        <f>Data!P6/Data!C6-Data!P5/Data!C5</f>
        <v>6.4260298660787363E-3</v>
      </c>
      <c r="F6" s="10">
        <f>Data!P5/Data!C5-Data!P5/Data!C6</f>
        <v>1.9883274269509595E-2</v>
      </c>
      <c r="G6" s="10">
        <f>Data!F6/100</f>
        <v>2.1844648093168603E-2</v>
      </c>
      <c r="H6" s="10">
        <f>Data!L6/100</f>
        <v>7.143936970615604E-4</v>
      </c>
      <c r="I6" s="10">
        <f>Data!M6/100</f>
        <v>-2.3708148772506681E-3</v>
      </c>
      <c r="J6" s="10">
        <f>Data!N6/100</f>
        <v>-2.2357641989148949E-3</v>
      </c>
      <c r="K6" s="10">
        <f>Data!R6/Data!R5</f>
        <v>1.3847030393157971</v>
      </c>
      <c r="L6" s="10">
        <f>Data!S6/Data!S5</f>
        <v>0.98274808988345985</v>
      </c>
      <c r="M6" s="10">
        <f>Data!T6/Data!T5</f>
        <v>1.0241006054470689</v>
      </c>
    </row>
    <row r="7" spans="1:30" x14ac:dyDescent="0.3">
      <c r="A7">
        <v>1965</v>
      </c>
      <c r="B7" s="10">
        <f>(Data!J7-Data!J6)/100</f>
        <v>1.0314747075182411E-2</v>
      </c>
      <c r="C7" s="10">
        <f>(Data!H7-Data!H6*Data!Q7/Data!Q6)/100</f>
        <v>1.5114485565518292E-2</v>
      </c>
      <c r="D7" s="10">
        <f>(Data!I7-Data!I6)/100</f>
        <v>1.6398714123978097E-3</v>
      </c>
      <c r="E7" s="10">
        <f>Data!P7/Data!C7-Data!P6/Data!C6</f>
        <v>1.130667427483717E-4</v>
      </c>
      <c r="F7" s="10">
        <f>Data!P6/Data!C6-Data!P6/Data!C7</f>
        <v>1.8554225395797749E-2</v>
      </c>
      <c r="G7" s="10">
        <f>Data!F7/100</f>
        <v>1.5964858247437146E-2</v>
      </c>
      <c r="H7" s="10">
        <f>Data!L7/100</f>
        <v>1.6193694946577729E-3</v>
      </c>
      <c r="I7" s="10">
        <f>Data!M7/100</f>
        <v>-1.4645684098306701E-3</v>
      </c>
      <c r="J7" s="10">
        <f>Data!N7/100</f>
        <v>1.305955410557868E-3</v>
      </c>
      <c r="K7" s="10">
        <f>Data!R7/Data!R6</f>
        <v>1.2582524212060493</v>
      </c>
      <c r="L7" s="10">
        <f>Data!S7/Data!S6</f>
        <v>1.0024317139247245</v>
      </c>
      <c r="M7" s="10">
        <f>Data!T7/Data!T6</f>
        <v>1.0103023181077193</v>
      </c>
      <c r="V7" s="4"/>
    </row>
    <row r="8" spans="1:30" x14ac:dyDescent="0.3">
      <c r="A8">
        <v>1966</v>
      </c>
      <c r="B8" s="10">
        <f>(Data!J8-Data!J7)/100</f>
        <v>-4.6012995122625888E-3</v>
      </c>
      <c r="C8" s="10">
        <f>(Data!H8-Data!H7*Data!Q8/Data!Q7)/100</f>
        <v>8.3215182032874771E-3</v>
      </c>
      <c r="D8" s="10">
        <f>(Data!I8-Data!I7)/100</f>
        <v>-9.1770491164953286E-4</v>
      </c>
      <c r="E8" s="10">
        <f>Data!P8/Data!C8-Data!P7/Data!C7</f>
        <v>9.1252529966109053E-3</v>
      </c>
      <c r="F8" s="10">
        <f>Data!P7/Data!C7-Data!P7/Data!C8</f>
        <v>1.951528282439173E-2</v>
      </c>
      <c r="G8" s="10">
        <f>Data!F8/100</f>
        <v>1.8386794313404165E-2</v>
      </c>
      <c r="H8" s="10">
        <f>Data!L8/100</f>
        <v>-2.581067864796669E-3</v>
      </c>
      <c r="I8" s="10">
        <f>Data!M8/100</f>
        <v>-1.9321719883970321E-3</v>
      </c>
      <c r="J8" s="10">
        <f>Data!N8/100</f>
        <v>-1.1642231524834721E-3</v>
      </c>
      <c r="K8" s="10">
        <f>Data!R8/Data!R7</f>
        <v>1.1696247016246546</v>
      </c>
      <c r="L8" s="10">
        <f>Data!S8/Data!S7</f>
        <v>0.96799220774659767</v>
      </c>
      <c r="M8" s="10">
        <f>Data!T8/Data!T7</f>
        <v>1.1098203081826892</v>
      </c>
    </row>
    <row r="9" spans="1:30" x14ac:dyDescent="0.3">
      <c r="A9">
        <v>1967</v>
      </c>
      <c r="B9" s="10">
        <f>(Data!J9-Data!J8)/100</f>
        <v>-1.5659021204474711E-3</v>
      </c>
      <c r="C9" s="10">
        <f>(Data!H9-Data!H8*Data!Q9/Data!Q8)/100</f>
        <v>1.6871014174229551E-2</v>
      </c>
      <c r="D9" s="10">
        <f>(Data!I9-Data!I8)/100</f>
        <v>2.8512498904438187E-3</v>
      </c>
      <c r="E9" s="10">
        <f>Data!P9/Data!C9-Data!P8/Data!C8</f>
        <v>-5.3839010447130353E-3</v>
      </c>
      <c r="F9" s="10">
        <f>Data!P8/Data!C8-Data!P8/Data!C9</f>
        <v>1.69307671209444E-2</v>
      </c>
      <c r="G9" s="10">
        <f>Data!F9/100</f>
        <v>6.3038067822599351E-3</v>
      </c>
      <c r="H9" s="10">
        <f>Data!L9/100</f>
        <v>-1.1562913503184058E-3</v>
      </c>
      <c r="I9" s="10">
        <f>Data!M9/100</f>
        <v>-1.4667089306223549E-3</v>
      </c>
      <c r="J9" s="10">
        <f>Data!N9/100</f>
        <v>2.7535215379406001E-3</v>
      </c>
      <c r="K9" s="10">
        <f>Data!R9/Data!R8</f>
        <v>1.2189301173992542</v>
      </c>
      <c r="L9" s="10">
        <f>Data!S9/Data!S8</f>
        <v>1.0084126197254453</v>
      </c>
      <c r="M9" s="10">
        <f>Data!T9/Data!T8</f>
        <v>1.0362891077697485</v>
      </c>
    </row>
    <row r="10" spans="1:30" x14ac:dyDescent="0.3">
      <c r="A10">
        <v>1968</v>
      </c>
      <c r="B10" s="10">
        <f>(Data!J10-Data!J9)/100</f>
        <v>2.1821595272346218E-3</v>
      </c>
      <c r="C10" s="10">
        <f>(Data!H10-Data!H9*Data!Q10/Data!Q9)/100</f>
        <v>2.0289077502639738E-2</v>
      </c>
      <c r="D10" s="10">
        <f>(Data!I10-Data!I9)/100</f>
        <v>6.0639978921140031E-4</v>
      </c>
      <c r="E10" s="10">
        <f>Data!P10/Data!C10-Data!P9/Data!C9</f>
        <v>-7.2739629786053306E-4</v>
      </c>
      <c r="F10" s="10">
        <f>Data!P9/Data!C9-Data!P9/Data!C10</f>
        <v>1.8987201075770295E-2</v>
      </c>
      <c r="G10" s="10">
        <f>Data!F10/100</f>
        <v>7.3128427158715859E-3</v>
      </c>
      <c r="H10" s="10">
        <f>Data!L10/100</f>
        <v>-2.351504232724518E-3</v>
      </c>
      <c r="I10" s="10">
        <f>Data!M10/100</f>
        <v>-2.3042250144165695E-3</v>
      </c>
      <c r="J10" s="10">
        <f>Data!N10/100</f>
        <v>9.3739105080814348E-4</v>
      </c>
      <c r="K10" s="10">
        <f>Data!R10/Data!R9</f>
        <v>1.2793605004469424</v>
      </c>
      <c r="L10" s="10">
        <f>Data!S10/Data!S9</f>
        <v>1.022000421921395</v>
      </c>
      <c r="M10" s="10">
        <f>Data!T10/Data!T9</f>
        <v>1.0363689123660871</v>
      </c>
    </row>
    <row r="11" spans="1:30" x14ac:dyDescent="0.3">
      <c r="A11">
        <v>1969</v>
      </c>
      <c r="B11" s="10">
        <f>(Data!J11-Data!J10)/100</f>
        <v>-9.3397681279028255E-4</v>
      </c>
      <c r="C11" s="10">
        <f>(Data!H11-Data!H10*Data!Q11/Data!Q10)/100</f>
        <v>2.7848670798950134E-2</v>
      </c>
      <c r="D11" s="10">
        <f>(Data!I11-Data!I10)/100</f>
        <v>-1.2000030518410454E-3</v>
      </c>
      <c r="E11" s="10">
        <f>Data!P11/Data!C11-Data!P10/Data!C10</f>
        <v>-9.6447025299392641E-4</v>
      </c>
      <c r="F11" s="10">
        <f>Data!P10/Data!C10-Data!P10/Data!C11</f>
        <v>2.1285654375119444E-2</v>
      </c>
      <c r="G11" s="10">
        <f>Data!F11/100</f>
        <v>-5.7699628774448876E-3</v>
      </c>
      <c r="H11" s="10">
        <f>Data!L11/100</f>
        <v>-4.0909481385881319E-3</v>
      </c>
      <c r="I11" s="10">
        <f>Data!M11/100</f>
        <v>-2.5700611261581059E-3</v>
      </c>
      <c r="J11" s="10">
        <f>Data!N11/100</f>
        <v>4.5480639571676267E-4</v>
      </c>
      <c r="K11" s="10">
        <f>Data!R11/Data!R10</f>
        <v>1.293419966261655</v>
      </c>
      <c r="L11" s="10">
        <f>Data!S11/Data!S10</f>
        <v>1.0287324355294167</v>
      </c>
      <c r="M11" s="10">
        <f>Data!T11/Data!T10</f>
        <v>1.041402551395975</v>
      </c>
    </row>
    <row r="12" spans="1:30" x14ac:dyDescent="0.3">
      <c r="A12">
        <v>1970</v>
      </c>
      <c r="B12" s="10">
        <f>(Data!J12-Data!J11)/100</f>
        <v>1.439829843372289E-3</v>
      </c>
      <c r="C12" s="10">
        <f>(Data!H12-Data!H11*Data!Q12/Data!Q11)/100</f>
        <v>3.9284489868051969E-2</v>
      </c>
      <c r="D12" s="10">
        <f>(Data!I12-Data!I11)/100</f>
        <v>2.2641149469007438E-3</v>
      </c>
      <c r="E12" s="10">
        <f>Data!P12/Data!C12-Data!P11/Data!C11</f>
        <v>1.0752651104575559E-2</v>
      </c>
      <c r="F12" s="10">
        <f>Data!P11/Data!C11-Data!P11/Data!C12</f>
        <v>2.0170288303046902E-2</v>
      </c>
      <c r="G12" s="10">
        <f>Data!F12/100</f>
        <v>1.1875306884227547E-2</v>
      </c>
      <c r="H12" s="10">
        <f>Data!L12/100</f>
        <v>-2.9019554104558263E-3</v>
      </c>
      <c r="I12" s="10">
        <f>Data!M12/100</f>
        <v>-2.5791263030192223E-3</v>
      </c>
      <c r="J12" s="10">
        <f>Data!N12/100</f>
        <v>-2.6747962735537297E-3</v>
      </c>
      <c r="K12" s="10">
        <f>Data!R12/Data!R11</f>
        <v>1.3520569822666106</v>
      </c>
      <c r="L12" s="10">
        <f>Data!S12/Data!S11</f>
        <v>1.0492540226947695</v>
      </c>
      <c r="M12" s="10">
        <f>Data!T12/Data!T11</f>
        <v>1.0194529580786003</v>
      </c>
    </row>
    <row r="13" spans="1:30" x14ac:dyDescent="0.3">
      <c r="A13">
        <v>1971</v>
      </c>
      <c r="B13" s="10">
        <f>(Data!J13-Data!J12)/100</f>
        <v>-1.4490307181313162E-2</v>
      </c>
      <c r="C13" s="10">
        <f>(Data!H13-Data!H12*Data!Q13/Data!Q12)/100</f>
        <v>-2.9676535176541848E-2</v>
      </c>
      <c r="D13" s="10">
        <f>(Data!I13-Data!I12)/100</f>
        <v>4.1248280472415709E-2</v>
      </c>
      <c r="E13" s="10">
        <f>Data!P13/Data!C13-Data!P12/Data!C12</f>
        <v>6.4617930166657983E-2</v>
      </c>
      <c r="F13" s="10">
        <f>Data!P12/Data!C12-Data!P12/Data!C13</f>
        <v>1.7348432816084697E-2</v>
      </c>
      <c r="G13" s="10">
        <f>Data!F13/100</f>
        <v>7.7768861799958441E-2</v>
      </c>
      <c r="H13" s="10">
        <f>Data!L13/100</f>
        <v>-2.566570930356293E-2</v>
      </c>
      <c r="I13" s="10">
        <f>Data!M13/100</f>
        <v>-2.972443503502082E-3</v>
      </c>
      <c r="J13" s="10">
        <f>Data!N13/100</f>
        <v>-9.1600511299450588E-3</v>
      </c>
      <c r="K13" s="10">
        <f>Data!R13/Data!R12</f>
        <v>1.2821381612218059</v>
      </c>
      <c r="L13" s="10">
        <f>Data!S13/Data!S12</f>
        <v>1.0938729398223717</v>
      </c>
      <c r="M13" s="10">
        <f>Data!T13/Data!T12</f>
        <v>1.0937798934200016</v>
      </c>
      <c r="V13" s="4"/>
      <c r="AB13" s="3"/>
      <c r="AC13" s="3"/>
      <c r="AD13" s="3"/>
    </row>
    <row r="14" spans="1:30" x14ac:dyDescent="0.3">
      <c r="A14">
        <v>1972</v>
      </c>
      <c r="B14" s="10">
        <f>(Data!J14-Data!J13)/100</f>
        <v>-1.800250387900101E-2</v>
      </c>
      <c r="C14" s="10">
        <f>(Data!H14-Data!H13*Data!Q14/Data!Q13)/100</f>
        <v>-5.0372051259846555E-2</v>
      </c>
      <c r="D14" s="10">
        <f>(Data!I14-Data!I13)/100</f>
        <v>1.1091034165179182E-3</v>
      </c>
      <c r="E14" s="10">
        <f>Data!P14/Data!C14-Data!P13/Data!C13</f>
        <v>7.0933525354464233E-2</v>
      </c>
      <c r="F14" s="10">
        <f>Data!P13/Data!C13-Data!P13/Data!C14</f>
        <v>6.5658292950096911E-2</v>
      </c>
      <c r="G14" s="10">
        <f>Data!F14/100</f>
        <v>0.12373782602873075</v>
      </c>
      <c r="H14" s="10">
        <f>Data!L14/100</f>
        <v>-4.9283414164538936E-2</v>
      </c>
      <c r="I14" s="10">
        <f>Data!M14/100</f>
        <v>-3.8284960654161655E-2</v>
      </c>
      <c r="J14" s="10">
        <f>Data!N14/100</f>
        <v>-1.4812022848589903E-2</v>
      </c>
      <c r="K14" s="10">
        <f>Data!R14/Data!R13</f>
        <v>3.5518479075454596</v>
      </c>
      <c r="L14" s="10">
        <f>Data!S14/Data!S13</f>
        <v>1.7097282363512787</v>
      </c>
      <c r="M14" s="10">
        <f>Data!T14/Data!T13</f>
        <v>0.98774461071298536</v>
      </c>
      <c r="AB14" s="3"/>
      <c r="AC14" s="3"/>
      <c r="AD14" s="3"/>
    </row>
    <row r="15" spans="1:30" x14ac:dyDescent="0.3">
      <c r="A15">
        <v>1973</v>
      </c>
      <c r="B15" s="10">
        <f>(Data!J15-Data!J14)/100</f>
        <v>-6.3840502291496407E-3</v>
      </c>
      <c r="C15" s="10">
        <f>(Data!H15-Data!H14*Data!Q15/Data!Q14)/100</f>
        <v>-2.2397881466856014E-2</v>
      </c>
      <c r="D15" s="10">
        <f>(Data!I15-Data!I14)/100</f>
        <v>-1.7510985823597881E-2</v>
      </c>
      <c r="E15" s="10">
        <f>Data!P15/Data!C15-Data!P14/Data!C14</f>
        <v>-1.0416289017548513E-2</v>
      </c>
      <c r="F15" s="10">
        <f>Data!P14/Data!C14-Data!P14/Data!C15</f>
        <v>0.16961145469766309</v>
      </c>
      <c r="G15" s="10">
        <f>Data!F15/100</f>
        <v>7.1346872525258884E-2</v>
      </c>
      <c r="H15" s="10">
        <f>Data!L15/100</f>
        <v>-2.0911870034564434E-2</v>
      </c>
      <c r="I15" s="10">
        <f>Data!M15/100</f>
        <v>-4.6460155282099083E-2</v>
      </c>
      <c r="J15" s="10">
        <f>Data!N15/100</f>
        <v>-7.2516298465286945E-4</v>
      </c>
      <c r="K15" s="10">
        <f>Data!R15/Data!R14</f>
        <v>7.0609994447529152</v>
      </c>
      <c r="L15" s="10">
        <f>Data!S15/Data!S14</f>
        <v>1.4279138785201972</v>
      </c>
      <c r="M15" s="10">
        <f>Data!T15/Data!T14</f>
        <v>0.94973689011536522</v>
      </c>
      <c r="AC15" s="3"/>
      <c r="AD15" s="3"/>
    </row>
    <row r="16" spans="1:30" x14ac:dyDescent="0.3">
      <c r="A16">
        <v>1974</v>
      </c>
      <c r="B16" s="10">
        <f>(Data!J16-Data!J15)/100</f>
        <v>7.6860617885428806E-2</v>
      </c>
      <c r="C16" s="10">
        <f>(Data!H16-Data!H15*Data!Q16/Data!Q15)/100</f>
        <v>2.114629294179517E-2</v>
      </c>
      <c r="D16" s="10">
        <f>(Data!I16-Data!I15)/100</f>
        <v>-7.2650864553836271E-3</v>
      </c>
      <c r="E16" s="10">
        <f>Data!P16/Data!C16-Data!P15/Data!C15</f>
        <v>-9.6058856490118402E-2</v>
      </c>
      <c r="F16" s="10">
        <f>Data!P15/Data!C15-Data!P15/Data!C16</f>
        <v>0.17736493425239649</v>
      </c>
      <c r="G16" s="10">
        <f>Data!F16/100</f>
        <v>5.6374849343093725E-2</v>
      </c>
      <c r="H16" s="10">
        <f>Data!L16/100</f>
        <v>-2.0040021913960283E-3</v>
      </c>
      <c r="I16" s="10">
        <f>Data!M16/100</f>
        <v>-2.9463303958986647E-2</v>
      </c>
      <c r="J16" s="10">
        <f>Data!N16/100</f>
        <v>1.2894301519367279E-2</v>
      </c>
      <c r="K16" s="10">
        <f>Data!R16/Data!R15</f>
        <v>4.6919648403772625</v>
      </c>
      <c r="L16" s="10">
        <f>Data!S16/Data!S15</f>
        <v>1.0305754171202861</v>
      </c>
      <c r="M16" s="10">
        <f>Data!T16/Data!T15</f>
        <v>1.0259430148324742</v>
      </c>
      <c r="AB16" s="3"/>
      <c r="AC16" s="3"/>
      <c r="AD16" s="3"/>
    </row>
    <row r="17" spans="1:13" x14ac:dyDescent="0.3">
      <c r="A17">
        <v>1975</v>
      </c>
      <c r="B17" s="10">
        <f>(Data!J17-Data!J16)/100</f>
        <v>0.11598495167407227</v>
      </c>
      <c r="C17" s="10">
        <f>(Data!H17-Data!H16*Data!Q17/Data!Q16)/100</f>
        <v>3.6901628153817881E-2</v>
      </c>
      <c r="D17" s="10">
        <f>(Data!I17-Data!I16)/100</f>
        <v>-1.7350386526955856E-2</v>
      </c>
      <c r="E17" s="10">
        <f>Data!P17/Data!C17-Data!P16/Data!C16</f>
        <v>-1.8176715306087027E-3</v>
      </c>
      <c r="F17" s="10">
        <f>Data!P16/Data!C16-Data!P16/Data!C17</f>
        <v>7.9338105423526761E-2</v>
      </c>
      <c r="G17" s="10">
        <f>Data!F17/100</f>
        <v>4.0240490483116906E-3</v>
      </c>
      <c r="H17" s="10">
        <f>Data!L17/100</f>
        <v>5.0971093497408172E-2</v>
      </c>
      <c r="I17" s="10">
        <f>Data!M17/100</f>
        <v>-2.1474488013479277E-2</v>
      </c>
      <c r="J17" s="10">
        <f>Data!N17/100</f>
        <v>4.9994192164121529E-2</v>
      </c>
      <c r="K17" s="10">
        <f>Data!R17/Data!R16</f>
        <v>4.4332397138387574</v>
      </c>
      <c r="L17" s="10">
        <f>Data!S17/Data!S16</f>
        <v>0.90041647922485346</v>
      </c>
      <c r="M17" s="10">
        <f>Data!T17/Data!T16</f>
        <v>0.86952333652589431</v>
      </c>
    </row>
    <row r="18" spans="1:13" x14ac:dyDescent="0.3">
      <c r="A18">
        <v>1976</v>
      </c>
      <c r="B18" s="10">
        <f>(Data!J18-Data!J17)/100</f>
        <v>-5.519341148583589E-2</v>
      </c>
      <c r="C18" s="10">
        <f>(Data!H18-Data!H17*Data!Q18/Data!Q17)/100</f>
        <v>-1.2181001534542766E-2</v>
      </c>
      <c r="D18" s="10">
        <f>(Data!I18-Data!I17)/100</f>
        <v>1.4241472027043513E-2</v>
      </c>
      <c r="E18" s="10">
        <f>Data!P18/Data!C18-Data!P17/Data!C17</f>
        <v>3.1821981140247452E-3</v>
      </c>
      <c r="F18" s="10">
        <f>Data!P17/Data!C17-Data!P17/Data!C18</f>
        <v>7.5832562824904456E-2</v>
      </c>
      <c r="G18" s="10">
        <f>Data!F18/100</f>
        <v>4.7241425578270655E-3</v>
      </c>
      <c r="H18" s="10">
        <f>Data!L18/100</f>
        <v>1.4692354952130884E-2</v>
      </c>
      <c r="I18" s="10">
        <f>Data!M18/100</f>
        <v>-8.4014859572436006E-3</v>
      </c>
      <c r="J18" s="10">
        <f>Data!N18/100</f>
        <v>-1.9787885775968485E-2</v>
      </c>
      <c r="K18" s="10">
        <f>Data!R18/Data!R17</f>
        <v>2.9932561964125135</v>
      </c>
      <c r="L18" s="10">
        <f>Data!S18/Data!S17</f>
        <v>0.94990366038587026</v>
      </c>
      <c r="M18" s="10">
        <f>Data!T18/Data!T17</f>
        <v>1.0371526851407424</v>
      </c>
    </row>
    <row r="19" spans="1:13" x14ac:dyDescent="0.3">
      <c r="A19">
        <v>1977</v>
      </c>
      <c r="B19" s="10">
        <f>(Data!J19-Data!J18)/100</f>
        <v>3.4563065802062629E-2</v>
      </c>
      <c r="C19" s="10">
        <f>(Data!H19-Data!H18*Data!Q19/Data!Q18)/100</f>
        <v>6.2258098958810669E-3</v>
      </c>
      <c r="D19" s="10">
        <f>(Data!I19-Data!I18)/100</f>
        <v>1.0846697424196906E-2</v>
      </c>
      <c r="E19" s="10">
        <f>Data!P19/Data!C19-Data!P18/Data!C18</f>
        <v>-1.4728609526927811E-2</v>
      </c>
      <c r="F19" s="10">
        <f>Data!P18/Data!C18-Data!P18/Data!C19</f>
        <v>5.9598164988754129E-2</v>
      </c>
      <c r="G19" s="10">
        <f>Data!F19/100</f>
        <v>1.0847400453681719E-2</v>
      </c>
      <c r="H19" s="10">
        <f>Data!L19/100</f>
        <v>1.0512989461453369E-2</v>
      </c>
      <c r="I19" s="10">
        <f>Data!M19/100</f>
        <v>-1.361755665202904E-2</v>
      </c>
      <c r="J19" s="10">
        <f>Data!N19/100</f>
        <v>-2.4119950121735258E-2</v>
      </c>
      <c r="K19" s="10">
        <f>Data!R19/Data!R18</f>
        <v>1.8413898013577863</v>
      </c>
      <c r="L19" s="10">
        <f>Data!S19/Data!S18</f>
        <v>0.89941768679451506</v>
      </c>
      <c r="M19" s="10">
        <f>Data!T19/Data!T18</f>
        <v>1.103469163180238</v>
      </c>
    </row>
    <row r="20" spans="1:13" x14ac:dyDescent="0.3">
      <c r="A20">
        <v>1978</v>
      </c>
      <c r="B20" s="10">
        <f>(Data!J20-Data!J19)/100</f>
        <v>-2.3535808277117029E-2</v>
      </c>
      <c r="C20" s="10">
        <f>(Data!H20-Data!H19*Data!Q20/Data!Q19)/100</f>
        <v>9.3716998891909317E-3</v>
      </c>
      <c r="D20" s="10">
        <f>(Data!I20-Data!I19)/100</f>
        <v>-1.2189911842723645E-3</v>
      </c>
      <c r="E20" s="10">
        <f>Data!P20/Data!C20-Data!P19/Data!C19</f>
        <v>-5.0399573845178874E-3</v>
      </c>
      <c r="F20" s="10">
        <f>Data!P19/Data!C19-Data!P19/Data!C20</f>
        <v>3.7903731950158746E-2</v>
      </c>
      <c r="G20" s="10">
        <f>Data!F20/100</f>
        <v>1.0454509849903339E-3</v>
      </c>
      <c r="H20" s="10">
        <f>Data!L20/100</f>
        <v>-9.59868560730505E-4</v>
      </c>
      <c r="I20" s="10">
        <f>Data!M20/100</f>
        <v>-1.2188967791501106E-2</v>
      </c>
      <c r="J20" s="10">
        <f>Data!N20/100</f>
        <v>5.303226536321138E-3</v>
      </c>
      <c r="K20" s="10">
        <f>Data!R20/Data!R19</f>
        <v>1.3717801610354683</v>
      </c>
      <c r="L20" s="10">
        <f>Data!S20/Data!S19</f>
        <v>1.0396272139844291</v>
      </c>
      <c r="M20" s="10">
        <f>Data!T20/Data!T19</f>
        <v>1.0778660162031488</v>
      </c>
    </row>
    <row r="21" spans="1:13" x14ac:dyDescent="0.3">
      <c r="A21">
        <v>1979</v>
      </c>
      <c r="B21" s="10">
        <f>(Data!J21-Data!J20)/100</f>
        <v>-3.9090552994509975E-2</v>
      </c>
      <c r="C21" s="10">
        <f>(Data!H21-Data!H20*Data!Q21/Data!Q20)/100</f>
        <v>-2.9680727583391561E-2</v>
      </c>
      <c r="D21" s="10">
        <f>(Data!I21-Data!I20)/100</f>
        <v>-6.4198006591883235E-3</v>
      </c>
      <c r="E21" s="10">
        <f>Data!P21/Data!C21-Data!P20/Data!C20</f>
        <v>-4.277704714319347E-3</v>
      </c>
      <c r="F21" s="10">
        <f>Data!P20/Data!C20-Data!P20/Data!C21</f>
        <v>3.3278389691934182E-2</v>
      </c>
      <c r="G21" s="10">
        <f>Data!F21/100</f>
        <v>-4.6651590870198066E-2</v>
      </c>
      <c r="H21" s="10">
        <f>Data!L21/100</f>
        <v>-1.9499154578942642E-2</v>
      </c>
      <c r="I21" s="10">
        <f>Data!M21/100</f>
        <v>-1.1568546922376259E-2</v>
      </c>
      <c r="J21" s="10">
        <f>Data!N21/100</f>
        <v>-3.0019685145499332E-2</v>
      </c>
      <c r="K21" s="10">
        <f>Data!R21/Data!R20</f>
        <v>1.389</v>
      </c>
      <c r="L21" s="10">
        <f>Data!S21/Data!S20</f>
        <v>1.1890112587549804</v>
      </c>
      <c r="M21" s="10">
        <f>Data!T21/Data!T20</f>
        <v>1.0859188276726337</v>
      </c>
    </row>
    <row r="22" spans="1:13" x14ac:dyDescent="0.3">
      <c r="A22">
        <v>1980</v>
      </c>
      <c r="B22" s="10">
        <f>(Data!J22-Data!J21)/100</f>
        <v>-3.9866941798753837E-2</v>
      </c>
      <c r="C22" s="10">
        <f>(Data!H22-Data!H21*Data!Q22/Data!Q21)/100</f>
        <v>-7.5657908251508133E-3</v>
      </c>
      <c r="D22" s="10">
        <f>(Data!I22-Data!I21)/100</f>
        <v>-8.6269594059401114E-3</v>
      </c>
      <c r="E22" s="10">
        <f>Data!P22/Data!C22-Data!P21/Data!C21</f>
        <v>-1.2958688933132206E-3</v>
      </c>
      <c r="F22" s="10">
        <f>Data!P21/Data!C21-Data!P21/Data!C22</f>
        <v>2.3773162964183497E-2</v>
      </c>
      <c r="G22" s="10">
        <f>Data!F22/100</f>
        <v>-5.2188645531624688E-2</v>
      </c>
      <c r="H22" s="10">
        <f>Data!L22/100</f>
        <v>-1.752965176499651E-3</v>
      </c>
      <c r="I22" s="10">
        <f>Data!M22/100</f>
        <v>-8.3695473627521406E-3</v>
      </c>
      <c r="J22" s="10">
        <f>Data!N22/100</f>
        <v>-2.7309646606304406E-2</v>
      </c>
      <c r="K22" s="10">
        <f>Data!R22/Data!R21</f>
        <v>1.3123830093592508</v>
      </c>
      <c r="L22" s="10">
        <f>Data!S22/Data!S21</f>
        <v>1.0857931456803884</v>
      </c>
      <c r="M22" s="10">
        <f>Data!T22/Data!T21</f>
        <v>1.0817435153182204</v>
      </c>
    </row>
    <row r="23" spans="1:13" x14ac:dyDescent="0.3">
      <c r="A23">
        <v>1981</v>
      </c>
      <c r="B23" s="10">
        <f>(Data!J23-Data!J22)/100</f>
        <v>-4.0539432747415949E-2</v>
      </c>
      <c r="C23" s="10">
        <f>(Data!H23-Data!H22*Data!Q23/Data!Q22)/100</f>
        <v>2.0604141895373294E-3</v>
      </c>
      <c r="D23" s="10">
        <f>(Data!I23-Data!I22)/100</f>
        <v>-8.2713521697581167E-4</v>
      </c>
      <c r="E23" s="10">
        <f>Data!P23/Data!C23-Data!P22/Data!C22</f>
        <v>-1.7912731648916824E-2</v>
      </c>
      <c r="F23" s="10">
        <f>Data!P22/Data!C22-Data!P22/Data!C23</f>
        <v>1.3127033885968156E-2</v>
      </c>
      <c r="G23" s="10">
        <f>Data!F23/100</f>
        <v>-2.4766914816151068E-2</v>
      </c>
      <c r="H23" s="10">
        <f>Data!L23/100</f>
        <v>1.0145950104102706E-2</v>
      </c>
      <c r="I23" s="10">
        <f>Data!M23/100</f>
        <v>-2.8930927652777187E-3</v>
      </c>
      <c r="J23" s="10">
        <f>Data!N23/100</f>
        <v>-9.6981904128067009E-3</v>
      </c>
      <c r="K23" s="10">
        <f>Data!R23/Data!R22</f>
        <v>1.09539742677573</v>
      </c>
      <c r="L23" s="10">
        <f>Data!S23/Data!S22</f>
        <v>0.95227451196038249</v>
      </c>
      <c r="M23" s="10">
        <f>Data!T23/Data!T22</f>
        <v>1.0669617140661058</v>
      </c>
    </row>
    <row r="24" spans="1:13" x14ac:dyDescent="0.3">
      <c r="A24">
        <v>1982</v>
      </c>
      <c r="B24" s="10">
        <f>(Data!J24-Data!J23)/100</f>
        <v>-2.6028617680883156E-2</v>
      </c>
      <c r="C24" s="10">
        <f>(Data!H24-Data!H23*Data!Q24/Data!Q23)/100</f>
        <v>2.9506655943644676E-2</v>
      </c>
      <c r="D24" s="10">
        <f>(Data!I24-Data!I23)/100</f>
        <v>6.6099628264390961E-2</v>
      </c>
      <c r="E24" s="10">
        <f>Data!P24/Data!C24-Data!P23/Data!C23</f>
        <v>-1.6967368599793614E-2</v>
      </c>
      <c r="F24" s="10">
        <f>Data!P23/Data!C23-Data!P23/Data!C24</f>
        <v>-2.8442992062589351E-3</v>
      </c>
      <c r="G24" s="10">
        <f>Data!F24/100</f>
        <v>9.5316117893682918E-3</v>
      </c>
      <c r="H24" s="10">
        <f>Data!L24/100</f>
        <v>2.395990631188398E-2</v>
      </c>
      <c r="I24" s="10">
        <f>Data!M24/100</f>
        <v>-1.3242925311084727E-3</v>
      </c>
      <c r="J24" s="10">
        <f>Data!N24/100</f>
        <v>9.0230401531177108E-3</v>
      </c>
      <c r="K24" s="10">
        <f>Data!R24/Data!R23</f>
        <v>1.207331793652775</v>
      </c>
      <c r="L24" s="10">
        <f>Data!S24/Data!S23</f>
        <v>1.0310899627624546</v>
      </c>
      <c r="M24" s="10">
        <f>Data!T24/Data!T23</f>
        <v>0.8886633205990484</v>
      </c>
    </row>
    <row r="25" spans="1:13" x14ac:dyDescent="0.3">
      <c r="A25">
        <v>1983</v>
      </c>
      <c r="B25" s="10">
        <f>(Data!J25-Data!J24)/100</f>
        <v>-1.5248721938226439E-3</v>
      </c>
      <c r="C25" s="10">
        <f>(Data!H25-Data!H24*Data!Q25/Data!Q24)/100</f>
        <v>7.397117809075654E-2</v>
      </c>
      <c r="D25" s="10">
        <f>(Data!I25-Data!I24)/100</f>
        <v>6.7981608455490936E-2</v>
      </c>
      <c r="E25" s="10">
        <f>Data!P25/Data!C25-Data!P24/Data!C24</f>
        <v>-4.1590654948910483E-3</v>
      </c>
      <c r="F25" s="10">
        <f>Data!P24/Data!C24-Data!P24/Data!C25</f>
        <v>9.3908644656964524E-3</v>
      </c>
      <c r="G25" s="10">
        <f>Data!F25/100</f>
        <v>2.5934867276820383E-2</v>
      </c>
      <c r="H25" s="10">
        <f>Data!L25/100</f>
        <v>3.5490668984332195E-2</v>
      </c>
      <c r="I25" s="10">
        <f>Data!M25/100</f>
        <v>-1.136233153375054E-2</v>
      </c>
      <c r="J25" s="10">
        <f>Data!N25/100</f>
        <v>5.4399373796936877E-3</v>
      </c>
      <c r="K25" s="10">
        <f>Data!R25/Data!R24</f>
        <v>1.2309191902625183</v>
      </c>
      <c r="L25" s="10">
        <f>Data!S25/Data!S24</f>
        <v>0.95492268403412339</v>
      </c>
      <c r="M25" s="10">
        <f>Data!T25/Data!T24</f>
        <v>0.9461994200328262</v>
      </c>
    </row>
    <row r="26" spans="1:13" x14ac:dyDescent="0.3">
      <c r="A26">
        <v>1984</v>
      </c>
      <c r="B26" s="10">
        <f>(Data!J26-Data!J25)/100</f>
        <v>-3.4346179965600188E-4</v>
      </c>
      <c r="C26" s="10">
        <f>(Data!H26-Data!H25*Data!Q26/Data!Q25)/100</f>
        <v>3.9250681672432605E-2</v>
      </c>
      <c r="D26" s="10">
        <f>(Data!I26-Data!I25)/100</f>
        <v>8.9768378615961597E-2</v>
      </c>
      <c r="E26" s="10">
        <f>Data!P26/Data!C26-Data!P25/Data!C25</f>
        <v>-1.0613551882168309E-3</v>
      </c>
      <c r="F26" s="10">
        <f>Data!P25/Data!C25-Data!P25/Data!C26</f>
        <v>7.4357243869240669E-3</v>
      </c>
      <c r="G26" s="10">
        <f>Data!F26/100</f>
        <v>2.9511971592759815E-2</v>
      </c>
      <c r="H26" s="10">
        <f>Data!L26/100</f>
        <v>1.8325297589919323E-2</v>
      </c>
      <c r="I26" s="10">
        <f>Data!M26/100</f>
        <v>-3.2917671892462988E-2</v>
      </c>
      <c r="J26" s="10">
        <f>Data!N26/100</f>
        <v>5.9771665663663964E-3</v>
      </c>
      <c r="K26" s="10">
        <f>Data!R26/Data!R25</f>
        <v>1.2303956907549887</v>
      </c>
      <c r="L26" s="10">
        <f>Data!S26/Data!S25</f>
        <v>1.0287778551533264</v>
      </c>
      <c r="M26" s="10">
        <f>Data!T26/Data!T25</f>
        <v>1.0401828368505497</v>
      </c>
    </row>
    <row r="27" spans="1:13" x14ac:dyDescent="0.3">
      <c r="A27">
        <v>1985</v>
      </c>
      <c r="B27" s="10">
        <f>(Data!J27-Data!J26)/100</f>
        <v>3.9101227751334434E-2</v>
      </c>
      <c r="C27" s="10">
        <f>(Data!H27-Data!H26*Data!Q27/Data!Q26)/100</f>
        <v>4.7845788049817845E-2</v>
      </c>
      <c r="D27" s="10">
        <f>(Data!I27-Data!I26)/100</f>
        <v>0.11651546542433074</v>
      </c>
      <c r="E27" s="10">
        <f>Data!P27/Data!C27-Data!P26/Data!C26</f>
        <v>-3.8523741418381649E-3</v>
      </c>
      <c r="F27" s="10">
        <f>Data!P26/Data!C26-Data!P26/Data!C27</f>
        <v>1.3714064853648258E-2</v>
      </c>
      <c r="G27" s="10">
        <f>Data!F27/100</f>
        <v>2.1671564744217098E-2</v>
      </c>
      <c r="H27" s="10">
        <f>Data!L27/100</f>
        <v>4.92798023305955E-2</v>
      </c>
      <c r="I27" s="10">
        <f>Data!M27/100</f>
        <v>-4.3386290119950169E-2</v>
      </c>
      <c r="J27" s="10">
        <f>Data!N27/100</f>
        <v>4.2461787739772163E-3</v>
      </c>
      <c r="K27" s="10">
        <f>Data!R27/Data!R26</f>
        <v>1.2641603140253199</v>
      </c>
      <c r="L27" s="10">
        <f>Data!S27/Data!S26</f>
        <v>0.95069017092682184</v>
      </c>
      <c r="M27" s="10">
        <f>Data!T27/Data!T26</f>
        <v>1.0426967123400404</v>
      </c>
    </row>
    <row r="28" spans="1:13" x14ac:dyDescent="0.3">
      <c r="A28">
        <v>1986</v>
      </c>
      <c r="B28" s="10">
        <f>(Data!J28-Data!J27)/100</f>
        <v>3.0457852363990234E-2</v>
      </c>
      <c r="C28" s="10">
        <f>(Data!H28-Data!H27*Data!Q28/Data!Q27)/100</f>
        <v>1.7120699835197185E-2</v>
      </c>
      <c r="D28" s="10">
        <f>(Data!I28-Data!I27)/100</f>
        <v>-1.4235445090320837E-2</v>
      </c>
      <c r="E28" s="10">
        <f>Data!P28/Data!C28-Data!P27/Data!C27</f>
        <v>2.8333116105919015E-3</v>
      </c>
      <c r="F28" s="10">
        <f>Data!P27/Data!C27-Data!P27/Data!C28</f>
        <v>8.4879399359869892E-3</v>
      </c>
      <c r="G28" s="10">
        <f>Data!F28/100</f>
        <v>8.7746081864964413E-3</v>
      </c>
      <c r="H28" s="10">
        <f>Data!L28/100</f>
        <v>4.9394478307334755E-3</v>
      </c>
      <c r="I28" s="10">
        <f>Data!M28/100</f>
        <v>-3.6150954417310359E-2</v>
      </c>
      <c r="J28" s="10">
        <f>Data!N28/100</f>
        <v>-8.570260549750307E-4</v>
      </c>
      <c r="K28" s="10">
        <f>Data!R28/Data!R27</f>
        <v>1.1735597124438812</v>
      </c>
      <c r="L28" s="10">
        <f>Data!S28/Data!S27</f>
        <v>1.0762033260424491</v>
      </c>
      <c r="M28" s="10">
        <f>Data!T28/Data!T27</f>
        <v>1.0543553068843883</v>
      </c>
    </row>
    <row r="29" spans="1:13" x14ac:dyDescent="0.3">
      <c r="A29">
        <v>1987</v>
      </c>
      <c r="B29" s="10">
        <f>(Data!J29-Data!J28)/100</f>
        <v>-2.206890464226368E-2</v>
      </c>
      <c r="C29" s="10">
        <f>(Data!H29-Data!H28*Data!Q29/Data!Q28)/100</f>
        <v>-6.9386431112545707E-2</v>
      </c>
      <c r="D29" s="10">
        <f>(Data!I29-Data!I28)/100</f>
        <v>-3.7646345276993322E-2</v>
      </c>
      <c r="E29" s="10">
        <f>Data!P29/Data!C29-Data!P28/Data!C28</f>
        <v>-3.1701118947763882E-3</v>
      </c>
      <c r="F29" s="10">
        <f>Data!P28/Data!C28-Data!P28/Data!C29</f>
        <v>1.056301867707219E-2</v>
      </c>
      <c r="G29" s="10">
        <f>Data!F29/100</f>
        <v>-3.5547867116630313E-2</v>
      </c>
      <c r="H29" s="10">
        <f>Data!L29/100</f>
        <v>-2.5685614710955793E-2</v>
      </c>
      <c r="I29" s="10">
        <f>Data!M29/100</f>
        <v>-3.8102594407654095E-2</v>
      </c>
      <c r="J29" s="10">
        <f>Data!N29/100</f>
        <v>-8.5664622192740368E-3</v>
      </c>
      <c r="K29" s="10">
        <f>Data!R29/Data!R28</f>
        <v>1.2145174848449201</v>
      </c>
      <c r="L29" s="10">
        <f>Data!S29/Data!S28</f>
        <v>1.1146484584461602</v>
      </c>
      <c r="M29" s="10">
        <f>Data!T29/Data!T28</f>
        <v>1.0647553672146679</v>
      </c>
    </row>
    <row r="30" spans="1:13" x14ac:dyDescent="0.3">
      <c r="A30">
        <v>1988</v>
      </c>
      <c r="B30" s="10">
        <f>(Data!J30-Data!J29)/100</f>
        <v>-4.1281450734087372E-2</v>
      </c>
      <c r="C30" s="10">
        <f>(Data!H30-Data!H29*Data!Q30/Data!Q29)/100</f>
        <v>-9.1398714767354047E-2</v>
      </c>
      <c r="D30" s="10">
        <f>(Data!I30-Data!I29)/100</f>
        <v>-5.1392928493586964E-3</v>
      </c>
      <c r="E30" s="10">
        <f>Data!P30/Data!C30-Data!P29/Data!C29</f>
        <v>3.9078493171441214E-4</v>
      </c>
      <c r="F30" s="10">
        <f>Data!P29/Data!C29-Data!P29/Data!C30</f>
        <v>9.0291054576318412E-3</v>
      </c>
      <c r="G30" s="10">
        <f>Data!F30/100</f>
        <v>-5.3293945474677008E-2</v>
      </c>
      <c r="H30" s="10">
        <f>Data!L30/100</f>
        <v>-2.2563005444068071E-2</v>
      </c>
      <c r="I30" s="10">
        <f>Data!M30/100</f>
        <v>-1.1965341465634112E-2</v>
      </c>
      <c r="J30" s="10">
        <f>Data!N30/100</f>
        <v>-1.2799987350065626E-3</v>
      </c>
      <c r="K30" s="10">
        <f>Data!R30/Data!R29</f>
        <v>1.1268290721098451</v>
      </c>
      <c r="L30" s="10">
        <f>Data!S30/Data!S29</f>
        <v>1.0744786075998336</v>
      </c>
      <c r="M30" s="10">
        <f>Data!T30/Data!T29</f>
        <v>1.0734907504456386</v>
      </c>
    </row>
    <row r="31" spans="1:13" x14ac:dyDescent="0.3">
      <c r="A31">
        <v>1989</v>
      </c>
      <c r="B31" s="10">
        <f>(Data!J31-Data!J30)/100</f>
        <v>0.17981153788779319</v>
      </c>
      <c r="C31" s="10">
        <f>(Data!H31-Data!H30*Data!Q31/Data!Q30)/100</f>
        <v>-9.1558137849899413E-2</v>
      </c>
      <c r="D31" s="10">
        <f>(Data!I31-Data!I30)/100</f>
        <v>-0.25650243389959498</v>
      </c>
      <c r="E31" s="10">
        <f>Data!P31/Data!C31-Data!P30/Data!C30</f>
        <v>-7.784305701248051E-4</v>
      </c>
      <c r="F31" s="10">
        <f>Data!P30/Data!C30-Data!P30/Data!C31</f>
        <v>7.7852135443440031E-3</v>
      </c>
      <c r="G31" s="10">
        <f>Data!F31/100</f>
        <v>-6.86285799664903E-2</v>
      </c>
      <c r="H31" s="10">
        <f>Data!L31/100</f>
        <v>-1.7905232978761957E-2</v>
      </c>
      <c r="I31" s="10">
        <f>Data!M31/100</f>
        <v>-4.3256564294239172E-2</v>
      </c>
      <c r="J31" s="10">
        <f>Data!N31/100</f>
        <v>8.4788159200167058E-3</v>
      </c>
      <c r="K31" s="10">
        <f>Data!R31/Data!R30</f>
        <v>1.2141144273288786</v>
      </c>
      <c r="L31" s="10">
        <f>Data!S31/Data!S30</f>
        <v>1.088709571240567</v>
      </c>
      <c r="M31" s="10">
        <f>Data!T31/Data!T30</f>
        <v>1.0997350171645861</v>
      </c>
    </row>
    <row r="32" spans="1:13" x14ac:dyDescent="0.3">
      <c r="A32">
        <v>1990</v>
      </c>
      <c r="B32" s="10">
        <f>(Data!J32-Data!J31)/100</f>
        <v>-9.9787721405198218E-3</v>
      </c>
      <c r="C32" s="10">
        <f>(Data!H32-Data!H31*Data!Q32/Data!Q31)/100</f>
        <v>-4.4163559341013292E-2</v>
      </c>
      <c r="D32" s="10">
        <f>(Data!I32-Data!I31)/100</f>
        <v>-1.2006310124634618E-2</v>
      </c>
      <c r="E32" s="10">
        <f>Data!P32/Data!C32-Data!P31/Data!C31</f>
        <v>-3.6610463386016479E-4</v>
      </c>
      <c r="F32" s="10">
        <f>Data!P31/Data!C31-Data!P31/Data!C32</f>
        <v>7.9925669320371692E-3</v>
      </c>
      <c r="G32" s="10">
        <f>Data!F32/100</f>
        <v>-5.4533935388242624E-2</v>
      </c>
      <c r="H32" s="10">
        <f>Data!L32/100</f>
        <v>-8.814198077304488E-3</v>
      </c>
      <c r="I32" s="10">
        <f>Data!M32/100</f>
        <v>-5.4031067954152653E-3</v>
      </c>
      <c r="J32" s="10">
        <f>Data!N32/100</f>
        <v>1.3435505009610172E-3</v>
      </c>
      <c r="K32" s="10">
        <f>Data!R32/Data!R31</f>
        <v>1.2732920881183354</v>
      </c>
      <c r="L32" s="10">
        <f>Data!S32/Data!S31</f>
        <v>1.1567362970815906</v>
      </c>
      <c r="M32" s="10">
        <f>Data!T32/Data!T31</f>
        <v>1.033526201938459</v>
      </c>
    </row>
    <row r="33" spans="1:13" x14ac:dyDescent="0.3">
      <c r="A33">
        <v>1991</v>
      </c>
      <c r="B33" s="10">
        <f>(Data!J33-Data!J32)/100</f>
        <v>-2.1341506499646723E-2</v>
      </c>
      <c r="C33" s="10">
        <f>(Data!H33-Data!H32*Data!Q33/Data!Q32)/100</f>
        <v>-1.4751295668401436E-2</v>
      </c>
      <c r="D33" s="10">
        <f>(Data!I33-Data!I32)/100</f>
        <v>-4.651093165322067E-3</v>
      </c>
      <c r="E33" s="10">
        <f>Data!P33/Data!C33-Data!P32/Data!C32</f>
        <v>5.7093649743194669E-3</v>
      </c>
      <c r="F33" s="10">
        <f>Data!P32/Data!C32-Data!P32/Data!C33</f>
        <v>8.8978301416416453E-3</v>
      </c>
      <c r="G33" s="10">
        <f>Data!F33/100</f>
        <v>-4.5807480286360974E-2</v>
      </c>
      <c r="H33" s="10">
        <f>Data!L33/100</f>
        <v>1.2695417525783587E-2</v>
      </c>
      <c r="I33" s="10">
        <f>Data!M33/100</f>
        <v>-1.0593072181263095E-3</v>
      </c>
      <c r="J33" s="10">
        <f>Data!N33/100</f>
        <v>7.4519913654457733E-3</v>
      </c>
      <c r="K33" s="10">
        <f>Data!R33/Data!R32</f>
        <v>1.1865802258570353</v>
      </c>
      <c r="L33" s="10">
        <f>Data!S33/Data!S32</f>
        <v>0.97850601875175636</v>
      </c>
      <c r="M33" s="10">
        <f>Data!T33/Data!T32</f>
        <v>1.0777458635957193</v>
      </c>
    </row>
    <row r="34" spans="1:13" x14ac:dyDescent="0.3">
      <c r="A34">
        <v>1992</v>
      </c>
      <c r="B34" s="10">
        <f>(Data!J34-Data!J33)/100</f>
        <v>-2.1522364193065382E-2</v>
      </c>
      <c r="C34" s="10">
        <f>(Data!H34-Data!H33*Data!Q34/Data!Q33)/100</f>
        <v>-1.7074534322037049E-2</v>
      </c>
      <c r="D34" s="10">
        <f>(Data!I34-Data!I33)/100</f>
        <v>-2.8906525809887728E-3</v>
      </c>
      <c r="E34" s="10">
        <f>Data!P34/Data!C34-Data!P33/Data!C33</f>
        <v>-4.6734506239947335E-3</v>
      </c>
      <c r="F34" s="10">
        <f>Data!P33/Data!C33-Data!P33/Data!C34</f>
        <v>8.999689634944838E-3</v>
      </c>
      <c r="G34" s="10">
        <f>Data!F34/100</f>
        <v>-4.4606836552114719E-2</v>
      </c>
      <c r="H34" s="10">
        <f>Data!L34/100</f>
        <v>1.3104645305967312E-3</v>
      </c>
      <c r="I34" s="10">
        <f>Data!M34/100</f>
        <v>-1.0942308041707429E-3</v>
      </c>
      <c r="J34" s="10">
        <f>Data!N34/100</f>
        <v>-7.8027514243712145E-3</v>
      </c>
      <c r="K34" s="10">
        <f>Data!R34/Data!R33</f>
        <v>1.1269427257578775</v>
      </c>
      <c r="L34" s="10">
        <f>Data!S34/Data!S33</f>
        <v>0.99533343014248876</v>
      </c>
      <c r="M34" s="10">
        <f>Data!T34/Data!T33</f>
        <v>1.1120622558538362</v>
      </c>
    </row>
    <row r="35" spans="1:13" x14ac:dyDescent="0.3">
      <c r="A35">
        <v>1993</v>
      </c>
      <c r="B35" s="10">
        <f>(Data!J35-Data!J34)/100</f>
        <v>-4.255217428869482E-3</v>
      </c>
      <c r="C35" s="10">
        <f>(Data!H35-Data!H34*Data!Q35/Data!Q34)/100</f>
        <v>-1.756341807874506E-2</v>
      </c>
      <c r="D35" s="10">
        <f>(Data!I35-Data!I34)/100</f>
        <v>2.4986677648259459E-4</v>
      </c>
      <c r="E35" s="10">
        <f>Data!P35/Data!C35-Data!P34/Data!C34</f>
        <v>-7.0883456922323645E-4</v>
      </c>
      <c r="F35" s="10">
        <f>Data!P34/Data!C34-Data!P34/Data!C35</f>
        <v>6.3400414222413715E-3</v>
      </c>
      <c r="G35" s="10">
        <f>Data!F35/100</f>
        <v>-3.5814443461309901E-2</v>
      </c>
      <c r="H35" s="10">
        <f>Data!L35/100</f>
        <v>3.9840372842510933E-3</v>
      </c>
      <c r="I35" s="10">
        <f>Data!M35/100</f>
        <v>-7.9532602790303064E-4</v>
      </c>
      <c r="J35" s="10">
        <f>Data!N35/100</f>
        <v>2.975635095628966E-3</v>
      </c>
      <c r="K35" s="10">
        <f>Data!R35/Data!R34</f>
        <v>1.1223467264300571</v>
      </c>
      <c r="L35" s="10">
        <f>Data!S35/Data!S34</f>
        <v>1.0000268794738905</v>
      </c>
      <c r="M35" s="10">
        <f>Data!T35/Data!T34</f>
        <v>1.0678389719830139</v>
      </c>
    </row>
    <row r="36" spans="1:13" x14ac:dyDescent="0.3">
      <c r="A36">
        <v>1994</v>
      </c>
      <c r="B36" s="10">
        <f>(Data!J36-Data!J35)/100</f>
        <v>-1.8684216092304896E-2</v>
      </c>
      <c r="C36" s="10">
        <f>(Data!H36-Data!H35*Data!Q36/Data!Q35)/100</f>
        <v>-5.1689963326496981E-3</v>
      </c>
      <c r="D36" s="10">
        <f>(Data!I36-Data!I35)/100</f>
        <v>-5.0207898767732836E-3</v>
      </c>
      <c r="E36" s="10">
        <f>Data!P36/Data!C36-Data!P35/Data!C35</f>
        <v>-2.1967833183056742E-3</v>
      </c>
      <c r="F36" s="10">
        <f>Data!P35/Data!C35-Data!P35/Data!C36</f>
        <v>6.4007091842652672E-3</v>
      </c>
      <c r="G36" s="10">
        <f>Data!F36/100</f>
        <v>-3.3974069622537448E-2</v>
      </c>
      <c r="H36" s="10">
        <f>Data!L36/100</f>
        <v>3.1582398526406623E-3</v>
      </c>
      <c r="I36" s="10">
        <f>Data!M36/100</f>
        <v>-1.2369394976027211E-4</v>
      </c>
      <c r="J36" s="10">
        <f>Data!N36/100</f>
        <v>-2.8832613091734263E-3</v>
      </c>
      <c r="K36" s="10">
        <f>Data!R36/Data!R35</f>
        <v>1.0894572797485211</v>
      </c>
      <c r="L36" s="10">
        <f>Data!S36/Data!S35</f>
        <v>1.0187788768480794</v>
      </c>
      <c r="M36" s="10">
        <f>Data!T36/Data!T35</f>
        <v>1.0496339894156399</v>
      </c>
    </row>
    <row r="37" spans="1:13" x14ac:dyDescent="0.3">
      <c r="A37">
        <v>1995</v>
      </c>
      <c r="B37" s="10">
        <f>(Data!J37-Data!J36)/100</f>
        <v>-1.2236107311382955E-2</v>
      </c>
      <c r="C37" s="10">
        <f>(Data!H37-Data!H36*Data!Q37/Data!Q36)/100</f>
        <v>-2.9404290428503347E-2</v>
      </c>
      <c r="D37" s="10">
        <f>(Data!I37-Data!I36)/100</f>
        <v>-1.5958941152402818E-3</v>
      </c>
      <c r="E37" s="10">
        <f>Data!P37/Data!C37-Data!P36/Data!C36</f>
        <v>-1.9958266957565557E-4</v>
      </c>
      <c r="F37" s="10">
        <f>Data!P36/Data!C36-Data!P36/Data!C37</f>
        <v>6.3831845897180071E-3</v>
      </c>
      <c r="G37" s="10">
        <f>Data!F37/100</f>
        <v>-4.6630365628375185E-2</v>
      </c>
      <c r="H37" s="10">
        <f>Data!L37/100</f>
        <v>-6.4315849783147475E-3</v>
      </c>
      <c r="I37" s="10">
        <f>Data!M37/100</f>
        <v>-6.7603471765322889E-4</v>
      </c>
      <c r="J37" s="10">
        <f>Data!N37/100</f>
        <v>-1.355384178536613E-2</v>
      </c>
      <c r="K37" s="10">
        <f>Data!R37/Data!R36</f>
        <v>1.0819831969164568</v>
      </c>
      <c r="L37" s="10">
        <f>Data!S37/Data!S36</f>
        <v>1.0812911394749349</v>
      </c>
      <c r="M37" s="10">
        <f>Data!T37/Data!T36</f>
        <v>1.0895406970069708</v>
      </c>
    </row>
    <row r="38" spans="1:13" x14ac:dyDescent="0.3">
      <c r="A38">
        <v>1996</v>
      </c>
      <c r="B38" s="10">
        <f>(Data!J38-Data!J37)/100</f>
        <v>-1.240095654763774E-2</v>
      </c>
      <c r="C38" s="10">
        <f>(Data!H38-Data!H37*Data!Q38/Data!Q37)/100</f>
        <v>-4.6379928266365592E-3</v>
      </c>
      <c r="D38" s="10">
        <f>(Data!I38-Data!I37)/100</f>
        <v>-3.2181803634406991E-3</v>
      </c>
      <c r="E38" s="10">
        <f>Data!P38/Data!C38-Data!P37/Data!C37</f>
        <v>1.7590908361967972E-3</v>
      </c>
      <c r="F38" s="10">
        <f>Data!P37/Data!C37-Data!P37/Data!C38</f>
        <v>3.3600489142252207E-3</v>
      </c>
      <c r="G38" s="10">
        <f>Data!F38/100</f>
        <v>-3.4924683808777127E-2</v>
      </c>
      <c r="H38" s="10">
        <f>Data!L38/100</f>
        <v>2.6365533009289105E-3</v>
      </c>
      <c r="I38" s="10">
        <f>Data!M38/100</f>
        <v>-6.3284572507158886E-4</v>
      </c>
      <c r="J38" s="10">
        <f>Data!N38/100</f>
        <v>-9.4513278351494661E-4</v>
      </c>
      <c r="K38" s="10">
        <f>Data!R38/Data!R37</f>
        <v>1.0663146324378208</v>
      </c>
      <c r="L38" s="10">
        <f>Data!S38/Data!S37</f>
        <v>0.97681815588815357</v>
      </c>
      <c r="M38" s="10">
        <f>Data!T38/Data!T37</f>
        <v>1.0681371876107075</v>
      </c>
    </row>
    <row r="39" spans="1:13" x14ac:dyDescent="0.3">
      <c r="A39">
        <v>1997</v>
      </c>
      <c r="B39" s="10">
        <f>(Data!J39-Data!J38)/100</f>
        <v>-9.5752711896660622E-3</v>
      </c>
      <c r="C39" s="10">
        <f>(Data!H39-Data!H38*Data!Q39/Data!Q38)/100</f>
        <v>-7.5237165804853757E-3</v>
      </c>
      <c r="D39" s="10">
        <f>(Data!I39-Data!I38)/100</f>
        <v>-2.3762687822218398E-3</v>
      </c>
      <c r="E39" s="10">
        <f>Data!P39/Data!C39-Data!P38/Data!C38</f>
        <v>2.7789360541495417E-3</v>
      </c>
      <c r="F39" s="10">
        <f>Data!P38/Data!C38-Data!P38/Data!C39</f>
        <v>3.6217153375083591E-3</v>
      </c>
      <c r="G39" s="10">
        <f>Data!F39/100</f>
        <v>-3.2078956484876853E-2</v>
      </c>
      <c r="H39" s="10">
        <f>Data!L39/100</f>
        <v>1.5197531088856065E-3</v>
      </c>
      <c r="I39" s="10">
        <f>Data!M39/100</f>
        <v>-8.1314231422852849E-4</v>
      </c>
      <c r="J39" s="10">
        <f>Data!N39/100</f>
        <v>-1.5297061339936673E-3</v>
      </c>
      <c r="K39" s="10">
        <f>Data!R39/Data!R38</f>
        <v>1.0604549989377128</v>
      </c>
      <c r="L39" s="10">
        <f>Data!S39/Data!S38</f>
        <v>0.96318056387888851</v>
      </c>
      <c r="M39" s="10">
        <f>Data!T39/Data!T38</f>
        <v>1.0713198422057264</v>
      </c>
    </row>
    <row r="40" spans="1:13" x14ac:dyDescent="0.3">
      <c r="A40">
        <v>1998</v>
      </c>
      <c r="B40" s="10">
        <f>(Data!J40-Data!J39)/100</f>
        <v>-5.7079429995768385E-3</v>
      </c>
      <c r="C40" s="10">
        <f>(Data!H40-Data!H39*Data!Q40/Data!Q39)/100</f>
        <v>5.8770836258256144E-3</v>
      </c>
      <c r="D40" s="10">
        <f>(Data!I40-Data!I39)/100</f>
        <v>-1.8123378594409444E-3</v>
      </c>
      <c r="E40" s="10">
        <f>Data!P40/Data!C40-Data!P39/Data!C39</f>
        <v>-6.92208134161168E-4</v>
      </c>
      <c r="F40" s="10">
        <f>Data!P39/Data!C39-Data!P39/Data!C40</f>
        <v>2.0637392632206347E-3</v>
      </c>
      <c r="G40" s="10">
        <f>Data!F40/100</f>
        <v>-1.5913186038640025E-2</v>
      </c>
      <c r="H40" s="10">
        <f>Data!L40/100</f>
        <v>3.2425211300837627E-3</v>
      </c>
      <c r="I40" s="10">
        <f>Data!M40/100</f>
        <v>-1.8843222779023772E-4</v>
      </c>
      <c r="J40" s="10">
        <f>Data!N40/100</f>
        <v>1.1116396605837469E-2</v>
      </c>
      <c r="K40" s="10">
        <f>Data!R40/Data!R39</f>
        <v>1.0466488864329668</v>
      </c>
      <c r="L40" s="10">
        <f>Data!S40/Data!S39</f>
        <v>0.95106022120666611</v>
      </c>
      <c r="M40" s="10">
        <f>Data!T40/Data!T39</f>
        <v>1.0409595056506946</v>
      </c>
    </row>
    <row r="41" spans="1:13" x14ac:dyDescent="0.3">
      <c r="A41">
        <v>1999</v>
      </c>
      <c r="B41" s="10">
        <f>(Data!J41-Data!J40)/100</f>
        <v>6.7082858838514612E-3</v>
      </c>
      <c r="C41" s="10">
        <f>(Data!H41-Data!H40*Data!Q41/Data!Q40)/100</f>
        <v>6.8442244908803488E-3</v>
      </c>
      <c r="D41" s="10">
        <f>(Data!I41-Data!I40)/100</f>
        <v>-5.0898253556060698E-4</v>
      </c>
      <c r="E41" s="10">
        <f>Data!P41/Data!C41-Data!P40/Data!C40</f>
        <v>3.6981010205371298E-3</v>
      </c>
      <c r="F41" s="10">
        <f>Data!P40/Data!C40-Data!P40/Data!C41</f>
        <v>7.2055507042258909E-4</v>
      </c>
      <c r="G41" s="10">
        <f>Data!F41/100</f>
        <v>8.3923033999937294E-3</v>
      </c>
      <c r="H41" s="10">
        <f>Data!L41/100</f>
        <v>5.1006229222287768E-3</v>
      </c>
      <c r="I41" s="10">
        <f>Data!M41/100</f>
        <v>7.27939886342848E-4</v>
      </c>
      <c r="J41" s="10">
        <f>Data!N41/100</f>
        <v>1.1686867775315343E-2</v>
      </c>
      <c r="K41" s="10">
        <f>Data!R41/Data!R40</f>
        <v>1.0230953600462289</v>
      </c>
      <c r="L41" s="10">
        <f>Data!S41/Data!S40</f>
        <v>0.97694710502505899</v>
      </c>
      <c r="M41" s="10">
        <f>Data!T41/Data!T40</f>
        <v>0.99453612723589568</v>
      </c>
    </row>
    <row r="42" spans="1:13" x14ac:dyDescent="0.3">
      <c r="A42">
        <v>2000</v>
      </c>
      <c r="B42" s="10">
        <f>(Data!J42-Data!J41)/100</f>
        <v>-1.797259015547601E-3</v>
      </c>
      <c r="C42" s="10">
        <f>(Data!H42-Data!H41*Data!Q42/Data!Q41)/100</f>
        <v>-7.5663744044086115E-3</v>
      </c>
      <c r="D42" s="10">
        <f>(Data!I42-Data!I41)/100</f>
        <v>-1.6744263807241455E-3</v>
      </c>
      <c r="E42" s="10">
        <f>Data!P42/Data!C42-Data!P41/Data!C41</f>
        <v>-3.1415292677928475E-3</v>
      </c>
      <c r="F42" s="10">
        <f>Data!P41/Data!C41-Data!P41/Data!C42</f>
        <v>3.8652492866207422E-3</v>
      </c>
      <c r="G42" s="10">
        <f>Data!F42/100</f>
        <v>-5.509254344899777E-3</v>
      </c>
      <c r="H42" s="10">
        <f>Data!L42/100</f>
        <v>-7.2514773423816982E-4</v>
      </c>
      <c r="I42" s="10">
        <f>Data!M42/100</f>
        <v>-5.7351317822856049E-4</v>
      </c>
      <c r="J42" s="10">
        <f>Data!N42/100</f>
        <v>4.1174984293302196E-3</v>
      </c>
      <c r="K42" s="10">
        <f>Data!R42/Data!R41</f>
        <v>1.0452602248179488</v>
      </c>
      <c r="L42" s="10">
        <f>Data!S42/Data!S41</f>
        <v>1.0298252988339907</v>
      </c>
      <c r="M42" s="10">
        <f>Data!T42/Data!T41</f>
        <v>1.0512026324758068</v>
      </c>
    </row>
    <row r="43" spans="1:13" x14ac:dyDescent="0.3">
      <c r="A43">
        <v>2001</v>
      </c>
      <c r="B43" s="10">
        <f>(Data!J43-Data!J42)/100</f>
        <v>7.8728429883711745E-3</v>
      </c>
      <c r="C43" s="10">
        <f>(Data!H43-Data!H42*Data!Q43/Data!Q42)/100</f>
        <v>4.1898280474570535E-3</v>
      </c>
      <c r="D43" s="10">
        <f>(Data!I43-Data!I42)/100</f>
        <v>-1.5485576688137059E-3</v>
      </c>
      <c r="E43" s="10">
        <f>Data!P43/Data!C43-Data!P42/Data!C42</f>
        <v>5.57076825934949E-4</v>
      </c>
      <c r="F43" s="10">
        <f>Data!P42/Data!C42-Data!P42/Data!C43</f>
        <v>2.7224124618261542E-3</v>
      </c>
      <c r="G43" s="10">
        <f>Data!F43/100</f>
        <v>-6.5848649752487543E-3</v>
      </c>
      <c r="H43" s="10">
        <f>Data!L43/100</f>
        <v>3.6366803423842891E-3</v>
      </c>
      <c r="I43" s="10">
        <f>Data!M43/100</f>
        <v>-4.7504194513879997E-5</v>
      </c>
      <c r="J43" s="10">
        <f>Data!N43/100</f>
        <v>1.5590911223455411E-2</v>
      </c>
      <c r="K43" s="10">
        <f>Data!R43/Data!R42</f>
        <v>1.026358452064708</v>
      </c>
      <c r="L43" s="10">
        <f>Data!S43/Data!S42</f>
        <v>0.97129586852557404</v>
      </c>
      <c r="M43" s="10">
        <f>Data!T43/Data!T42</f>
        <v>1.0326787597664158</v>
      </c>
    </row>
    <row r="44" spans="1:13" x14ac:dyDescent="0.3">
      <c r="A44">
        <v>2002</v>
      </c>
      <c r="B44" s="10">
        <f>(Data!J44-Data!J43)/100</f>
        <v>-5.8315978886180628E-3</v>
      </c>
      <c r="C44" s="10">
        <f>(Data!H44-Data!H43*Data!Q44/Data!Q43)/100</f>
        <v>1.2585882897391815E-2</v>
      </c>
      <c r="D44" s="10">
        <f>(Data!I44-Data!I43)/100</f>
        <v>-1.5707242614858596E-3</v>
      </c>
      <c r="E44" s="10">
        <f>Data!P44/Data!C44-Data!P43/Data!C43</f>
        <v>-2.6213560558923515E-4</v>
      </c>
      <c r="F44" s="10">
        <f>Data!P43/Data!C43-Data!P43/Data!C44</f>
        <v>2.5162968026077454E-3</v>
      </c>
      <c r="G44" s="10">
        <f>Data!F44/100</f>
        <v>7.1147883237663375E-4</v>
      </c>
      <c r="H44" s="10">
        <f>Data!L44/100</f>
        <v>2.7333741724164928E-3</v>
      </c>
      <c r="I44" s="10">
        <f>Data!M44/100</f>
        <v>-2.4949585292394985E-5</v>
      </c>
      <c r="J44" s="10">
        <f>Data!N44/100</f>
        <v>6.6952248879269659E-3</v>
      </c>
      <c r="K44" s="10">
        <f>Data!R44/Data!R43</f>
        <v>1.028243238028554</v>
      </c>
      <c r="L44" s="10">
        <f>Data!S44/Data!S43</f>
        <v>0.95806025510495474</v>
      </c>
      <c r="M44" s="10">
        <f>Data!T44/Data!T43</f>
        <v>1.0269012824119768</v>
      </c>
    </row>
    <row r="45" spans="1:13" x14ac:dyDescent="0.3">
      <c r="A45">
        <v>2003</v>
      </c>
      <c r="B45" s="10">
        <f>(Data!J45-Data!J44)/100</f>
        <v>-2.1178091579346168E-2</v>
      </c>
      <c r="C45" s="10">
        <f>(Data!H45-Data!H44*Data!Q45/Data!Q44)/100</f>
        <v>1.0122568790995051E-2</v>
      </c>
      <c r="D45" s="10">
        <f>(Data!I45-Data!I44)/100</f>
        <v>9.2636224677549622E-4</v>
      </c>
      <c r="E45" s="10">
        <f>Data!P45/Data!C45-Data!P44/Data!C44</f>
        <v>-5.7216079677253895E-4</v>
      </c>
      <c r="F45" s="10">
        <f>Data!P44/Data!C44-Data!P44/Data!C45</f>
        <v>3.283447666817145E-3</v>
      </c>
      <c r="G45" s="10">
        <f>Data!F45/100</f>
        <v>-7.0402838883785249E-3</v>
      </c>
      <c r="H45" s="10">
        <f>Data!L45/100</f>
        <v>-5.2872021147757908E-3</v>
      </c>
      <c r="I45" s="10">
        <f>Data!M45/100</f>
        <v>-6.6350812028994881E-5</v>
      </c>
      <c r="J45" s="10">
        <f>Data!N45/100</f>
        <v>1.5388954427643627E-3</v>
      </c>
      <c r="K45" s="10">
        <f>Data!R45/Data!R44</f>
        <v>1.0107276022610354</v>
      </c>
      <c r="L45" s="10">
        <f>Data!S45/Data!S44</f>
        <v>1.0851375400926462</v>
      </c>
      <c r="M45" s="10">
        <f>Data!T45/Data!T44</f>
        <v>1.0377239050732605</v>
      </c>
    </row>
    <row r="46" spans="1:13" x14ac:dyDescent="0.3">
      <c r="A46">
        <v>2004</v>
      </c>
      <c r="B46" s="10">
        <f>(Data!J46-Data!J45)/100</f>
        <v>-2.065906452607837E-2</v>
      </c>
      <c r="C46" s="10">
        <f>(Data!H46-Data!H45*Data!Q46/Data!Q45)/100</f>
        <v>-2.1989260323326933E-3</v>
      </c>
      <c r="D46" s="10">
        <f>(Data!I46-Data!I45)/100</f>
        <v>8.8175895900991161E-3</v>
      </c>
      <c r="E46" s="10">
        <f>Data!P46/Data!C46-Data!P45/Data!C45</f>
        <v>-5.7700305401418156E-4</v>
      </c>
      <c r="F46" s="10">
        <f>Data!P45/Data!C45-Data!P45/Data!C46</f>
        <v>5.3759412080692723E-3</v>
      </c>
      <c r="G46" s="10">
        <f>Data!F46/100</f>
        <v>-2.9628736133686349E-2</v>
      </c>
      <c r="H46" s="10">
        <f>Data!L46/100</f>
        <v>-1.0121014724643025E-2</v>
      </c>
      <c r="I46" s="10">
        <f>Data!M46/100</f>
        <v>-4.3065330460298511E-4</v>
      </c>
      <c r="J46" s="10">
        <f>Data!N46/100</f>
        <v>-8.0363118883179409E-3</v>
      </c>
      <c r="K46" s="10">
        <f>Data!R46/Data!R45</f>
        <v>1.0242835023584071</v>
      </c>
      <c r="L46" s="10">
        <f>Data!S46/Data!S45</f>
        <v>1.1042761676197399</v>
      </c>
      <c r="M46" s="10">
        <f>Data!T46/Data!T45</f>
        <v>1.0701613224695588</v>
      </c>
    </row>
    <row r="47" spans="1:13" x14ac:dyDescent="0.3">
      <c r="A47">
        <v>2005</v>
      </c>
      <c r="B47" s="10">
        <f>(Data!J47-Data!J46)/100</f>
        <v>-1.9312390279572798E-2</v>
      </c>
      <c r="C47" s="10">
        <f>(Data!H47-Data!H46*Data!Q47/Data!Q46)/100</f>
        <v>-1.2796655512551184E-2</v>
      </c>
      <c r="D47" s="10">
        <f>(Data!I47-Data!I46)/100</f>
        <v>1.6001661053771056E-3</v>
      </c>
      <c r="E47" s="10">
        <f>Data!P47/Data!C47-Data!P46/Data!C46</f>
        <v>3.1542513446675552E-3</v>
      </c>
      <c r="F47" s="10">
        <f>Data!P46/Data!C46-Data!P46/Data!C47</f>
        <v>4.761679208260039E-3</v>
      </c>
      <c r="G47" s="10">
        <f>Data!F47/100</f>
        <v>-5.1939988989029386E-2</v>
      </c>
      <c r="H47" s="10">
        <f>Data!L47/100</f>
        <v>-7.3464963045506738E-3</v>
      </c>
      <c r="I47" s="10">
        <f>Data!M47/100</f>
        <v>-9.1773108955981722E-4</v>
      </c>
      <c r="J47" s="10">
        <f>Data!N47/100</f>
        <v>-3.757826297403585E-3</v>
      </c>
      <c r="K47" s="10">
        <f>Data!R47/Data!R46</f>
        <v>1.0366359886000256</v>
      </c>
      <c r="L47" s="10">
        <f>Data!S47/Data!S46</f>
        <v>1.0827804136595138</v>
      </c>
      <c r="M47" s="10">
        <f>Data!T47/Data!T46</f>
        <v>1.0617671367837316</v>
      </c>
    </row>
    <row r="48" spans="1:13" x14ac:dyDescent="0.3">
      <c r="A48">
        <v>2006</v>
      </c>
      <c r="B48" s="10">
        <f>(Data!J48-Data!J47)/100</f>
        <v>-1.2448880361107639E-2</v>
      </c>
      <c r="C48" s="10">
        <f>(Data!H48-Data!H47*Data!Q48/Data!Q47)/100</f>
        <v>1.1160699467875901E-3</v>
      </c>
      <c r="D48" s="10">
        <f>(Data!I48-Data!I47)/100</f>
        <v>-8.7179048968890835E-4</v>
      </c>
      <c r="E48" s="10">
        <f>Data!P48/Data!C48-Data!P47/Data!C47</f>
        <v>3.3142038328227985E-4</v>
      </c>
      <c r="F48" s="10">
        <f>Data!P47/Data!C47-Data!P47/Data!C48</f>
        <v>6.8371965264569581E-3</v>
      </c>
      <c r="G48" s="10">
        <f>Data!F48/100</f>
        <v>-7.9533730121969931E-2</v>
      </c>
      <c r="H48" s="10">
        <f>Data!L48/100</f>
        <v>-3.0015639826441328E-3</v>
      </c>
      <c r="I48" s="10">
        <f>Data!M48/100</f>
        <v>-8.2196445346181324E-4</v>
      </c>
      <c r="J48" s="10">
        <f>Data!N48/100</f>
        <v>-1.8281413797450463E-3</v>
      </c>
      <c r="K48" s="10">
        <f>Data!R48/Data!R47</f>
        <v>1.0256768519335933</v>
      </c>
      <c r="L48" s="10">
        <f>Data!S48/Data!S47</f>
        <v>1.043267841017353</v>
      </c>
      <c r="M48" s="10">
        <f>Data!T48/Data!T47</f>
        <v>1.0569433573274951</v>
      </c>
    </row>
    <row r="49" spans="1:13" x14ac:dyDescent="0.3">
      <c r="A49">
        <v>2007</v>
      </c>
      <c r="B49" s="10">
        <f>(Data!J49-Data!J48)/100</f>
        <v>-7.9691308758654093E-3</v>
      </c>
      <c r="C49" s="10">
        <f>(Data!H49-Data!H48*Data!Q49/Data!Q48)/100</f>
        <v>-1.0587684000400478E-2</v>
      </c>
      <c r="D49" s="10">
        <f>(Data!I49-Data!I48)/100</f>
        <v>2.8827446176198745E-3</v>
      </c>
      <c r="E49" s="10">
        <f>Data!P49/Data!C49-Data!P48/Data!C48</f>
        <v>-2.3328930786019539E-3</v>
      </c>
      <c r="F49" s="10">
        <f>Data!P48/Data!C48-Data!P48/Data!C49</f>
        <v>4.058404664555329E-3</v>
      </c>
      <c r="G49" s="10">
        <f>Data!F49/100</f>
        <v>-8.926800139684106E-2</v>
      </c>
      <c r="H49" s="10">
        <f>Data!L49/100</f>
        <v>-7.6871085922752278E-3</v>
      </c>
      <c r="I49" s="10">
        <f>Data!M49/100</f>
        <v>-1.2046341474346517E-3</v>
      </c>
      <c r="J49" s="10">
        <f>Data!N49/100</f>
        <v>-3.2099533094725167E-4</v>
      </c>
      <c r="K49" s="10">
        <f>Data!R49/Data!R48</f>
        <v>1.0782314696103819</v>
      </c>
      <c r="L49" s="10">
        <f>Data!S49/Data!S48</f>
        <v>1.1209198789762067</v>
      </c>
      <c r="M49" s="10">
        <f>Data!T49/Data!T48</f>
        <v>1.0516082552698716</v>
      </c>
    </row>
    <row r="50" spans="1:13" x14ac:dyDescent="0.3">
      <c r="A50">
        <v>2008</v>
      </c>
      <c r="B50" s="10">
        <f>(Data!J50-Data!J49)/100</f>
        <v>0</v>
      </c>
      <c r="C50" s="10">
        <f>(Data!H50-Data!H49*Data!Q50/Data!Q49)/100</f>
        <v>-1.2068378152289538E-2</v>
      </c>
      <c r="D50" s="10">
        <f>(Data!I50-Data!I49)/100</f>
        <v>8.7155653870135824E-3</v>
      </c>
      <c r="E50" s="10">
        <f>Data!P50/Data!C50-Data!P49/Data!C49</f>
        <v>5.3255734064262122E-3</v>
      </c>
      <c r="F50" s="10">
        <f>Data!P49/Data!C49-Data!P49/Data!C50</f>
        <v>1.3550390485102398E-3</v>
      </c>
      <c r="G50" s="10">
        <f>Data!F50/100</f>
        <v>-5.4555795728396944E-2</v>
      </c>
      <c r="H50" s="10">
        <f>Data!L50/100</f>
        <v>-4.9257870686614021E-3</v>
      </c>
      <c r="I50" s="10">
        <f>Data!M50/100</f>
        <v>-1.4291372270418519E-3</v>
      </c>
      <c r="J50" s="10">
        <f>Data!N50/100</f>
        <v>0</v>
      </c>
      <c r="K50" s="10">
        <f>Data!R50/Data!R49</f>
        <v>1.0709275429340854</v>
      </c>
      <c r="L50" s="10">
        <f>Data!S50/Data!S49</f>
        <v>1.0974410287056817</v>
      </c>
      <c r="M50" s="10">
        <f>Data!T50/Data!T49</f>
        <v>1.032924553634518</v>
      </c>
    </row>
    <row r="51" spans="1:13" x14ac:dyDescent="0.3">
      <c r="A51">
        <v>2009</v>
      </c>
      <c r="B51" s="10">
        <f>(Data!J51-Data!J50)/100</f>
        <v>0</v>
      </c>
      <c r="C51" s="10">
        <f>(Data!H51-Data!H50*Data!Q51/Data!Q50)/100</f>
        <v>9.9836648039959633E-3</v>
      </c>
      <c r="D51" s="10">
        <f>(Data!I51-Data!I50)/100</f>
        <v>1.7698147510013217E-2</v>
      </c>
      <c r="E51" s="10">
        <f>Data!P51/Data!C51-Data!P50/Data!C50</f>
        <v>3.2915254113599773E-3</v>
      </c>
      <c r="F51" s="10">
        <f>Data!P50/Data!C50-Data!P50/Data!C51</f>
        <v>1.3382127078761866E-3</v>
      </c>
      <c r="G51" s="10">
        <f>Data!F51/100</f>
        <v>3.6986766572130368E-2</v>
      </c>
      <c r="H51" s="10">
        <f>Data!L51/100</f>
        <v>7.6069778532379595E-3</v>
      </c>
      <c r="I51" s="10">
        <f>Data!M51/100</f>
        <v>2.1868518953451353E-3</v>
      </c>
      <c r="J51" s="10">
        <f>Data!N51/100</f>
        <v>0</v>
      </c>
      <c r="K51" s="10">
        <f>Data!R51/Data!R50</f>
        <v>0.98620002746582014</v>
      </c>
      <c r="L51" s="10">
        <f>Data!S51/Data!S50</f>
        <v>0.9165895039412445</v>
      </c>
      <c r="M51" s="10">
        <f>Data!T51/Data!T50</f>
        <v>0.98963568221178833</v>
      </c>
    </row>
    <row r="52" spans="1:13" x14ac:dyDescent="0.3">
      <c r="A52">
        <v>2010</v>
      </c>
      <c r="B52" s="10">
        <f>(Data!J52-Data!J51)/100</f>
        <v>1.7195859464102278E-3</v>
      </c>
      <c r="C52" s="10">
        <f>(Data!H52-Data!H51*Data!Q52/Data!Q51)/100</f>
        <v>1.6870449491935169E-2</v>
      </c>
      <c r="D52" s="10">
        <f>(Data!I52-Data!I51)/100</f>
        <v>2.6424420354583315E-2</v>
      </c>
      <c r="E52" s="10">
        <f>Data!P52/Data!C52-Data!P51/Data!C51</f>
        <v>1.2006135697813364E-3</v>
      </c>
      <c r="F52" s="10">
        <f>Data!P51/Data!C51-Data!P51/Data!C52</f>
        <v>6.5099876414436361E-3</v>
      </c>
      <c r="G52" s="10">
        <f>Data!F52/100</f>
        <v>-7.5781241857455323E-4</v>
      </c>
      <c r="H52" s="10">
        <f>Data!L52/100</f>
        <v>-4.9657606525844011E-3</v>
      </c>
      <c r="I52" s="10">
        <f>Data!M52/100</f>
        <v>-2.6715779553752529E-3</v>
      </c>
      <c r="J52" s="10">
        <f>Data!N52/100</f>
        <v>0</v>
      </c>
      <c r="K52" s="10">
        <f>Data!R52/Data!R51</f>
        <v>1.0297961896322556</v>
      </c>
      <c r="L52" s="10">
        <f>Data!S52/Data!S51</f>
        <v>1.077105245322757</v>
      </c>
      <c r="M52" s="10">
        <f>Data!T52/Data!T51</f>
        <v>1.0576297253279707</v>
      </c>
    </row>
    <row r="53" spans="1:13" x14ac:dyDescent="0.3">
      <c r="A53">
        <v>2011</v>
      </c>
      <c r="B53" s="10">
        <f>(Data!J53-Data!J52)/100</f>
        <v>-2.5147838125974515E-4</v>
      </c>
      <c r="C53" s="10">
        <f>(Data!H53-Data!H52*Data!Q53/Data!Q52)/100</f>
        <v>2.2384248697215536E-3</v>
      </c>
      <c r="D53" s="10">
        <f>(Data!I53-Data!I52)/100</f>
        <v>1.515362335700635E-2</v>
      </c>
      <c r="E53" s="10">
        <f>Data!P53/Data!C53-Data!P52/Data!C52</f>
        <v>4.9004212015728923E-3</v>
      </c>
      <c r="F53" s="10">
        <f>Data!P52/Data!C52-Data!P52/Data!C53</f>
        <v>4.3171397263850192E-3</v>
      </c>
      <c r="G53" s="10">
        <f>Data!F53/100</f>
        <v>-1.8421834784449479E-2</v>
      </c>
      <c r="H53" s="10">
        <f>Data!L53/100</f>
        <v>-8.770797141860168E-3</v>
      </c>
      <c r="I53" s="10">
        <f>Data!M53/100</f>
        <v>-4.5555925383558684E-3</v>
      </c>
      <c r="J53" s="10">
        <f>Data!N53/100</f>
        <v>-2.4485877764308272E-4</v>
      </c>
      <c r="K53" s="10">
        <f>Data!R53/Data!R52</f>
        <v>1.0443153705496397</v>
      </c>
      <c r="L53" s="10">
        <f>Data!S53/Data!S52</f>
        <v>1.110796368205569</v>
      </c>
      <c r="M53" s="10">
        <f>Data!T53/Data!T52</f>
        <v>1.0583893526135488</v>
      </c>
    </row>
    <row r="54" spans="1:13" x14ac:dyDescent="0.3">
      <c r="A54">
        <v>2012</v>
      </c>
      <c r="B54" s="10">
        <f>(Data!J54-Data!J53)/100</f>
        <v>-1.4681075651504826E-3</v>
      </c>
      <c r="C54" s="10">
        <f>(Data!H54-Data!H53*Data!Q54/Data!Q53)/100</f>
        <v>1.8231193703100404E-2</v>
      </c>
      <c r="D54" s="10">
        <f>(Data!I54-Data!I53)/100</f>
        <v>1.8037678246404915E-2</v>
      </c>
      <c r="E54" s="10">
        <f>Data!P54/Data!C54-Data!P53/Data!C53</f>
        <v>3.8674083827358596E-3</v>
      </c>
      <c r="F54" s="10">
        <f>Data!P53/Data!C53-Data!P53/Data!C54</f>
        <v>3.3657676359894334E-3</v>
      </c>
      <c r="G54" s="10">
        <f>Data!F54/100</f>
        <v>-1.156274054454564E-2</v>
      </c>
      <c r="H54" s="10">
        <f>Data!L54/100</f>
        <v>3.9092108218199815E-4</v>
      </c>
      <c r="I54" s="10">
        <f>Data!M54/100</f>
        <v>-2.9027021215177035E-3</v>
      </c>
      <c r="J54" s="10">
        <f>Data!N54/100</f>
        <v>-8.7321376023562913E-5</v>
      </c>
      <c r="K54" s="10">
        <f>Data!R54/Data!R53</f>
        <v>1.0148315995468125</v>
      </c>
      <c r="L54" s="10">
        <f>Data!S54/Data!S53</f>
        <v>0.98364774723291681</v>
      </c>
      <c r="M54" s="10">
        <f>Data!T54/Data!T53</f>
        <v>1.0538175614616279</v>
      </c>
    </row>
    <row r="55" spans="1:13" x14ac:dyDescent="0.3">
      <c r="A55">
        <v>2013</v>
      </c>
      <c r="B55" s="10">
        <f>(Data!J55-Data!J54)/100</f>
        <v>0</v>
      </c>
      <c r="C55" s="10">
        <f>(Data!H55-Data!H54*Data!Q55/Data!Q54)/100</f>
        <v>-2.5613072784559598E-3</v>
      </c>
      <c r="D55" s="10">
        <f>(Data!I55-Data!I54)/100</f>
        <v>2.1951638074311042E-3</v>
      </c>
      <c r="E55" s="10">
        <f>Data!P55/Data!C55-Data!P54/Data!C54</f>
        <v>1.2324015071959044E-3</v>
      </c>
      <c r="F55" s="10">
        <f>Data!P54/Data!C54-Data!P54/Data!C55</f>
        <v>3.3896708817939269E-3</v>
      </c>
      <c r="G55" s="10">
        <f>Data!F55/100</f>
        <v>1.7530597837980759E-4</v>
      </c>
      <c r="H55" s="10">
        <f>Data!L55/100</f>
        <v>-1.9677494920421587E-3</v>
      </c>
      <c r="I55" s="10">
        <f>Data!M55/100</f>
        <v>-3.5585837240615674E-3</v>
      </c>
      <c r="J55" s="10">
        <f>Data!N55/100</f>
        <v>0</v>
      </c>
      <c r="K55" s="10">
        <f>Data!R55/Data!R54</f>
        <v>1.0302445955546538</v>
      </c>
      <c r="L55" s="10">
        <f>Data!S55/Data!S54</f>
        <v>1.0146053235057415</v>
      </c>
      <c r="M55" s="10">
        <f>Data!T55/Data!T54</f>
        <v>1.0407471491207152</v>
      </c>
    </row>
    <row r="56" spans="1:13" x14ac:dyDescent="0.3">
      <c r="A56">
        <v>2014</v>
      </c>
      <c r="B56" s="10">
        <f>(Data!J56-Data!J55)/100</f>
        <v>0</v>
      </c>
      <c r="C56" s="10">
        <f>(Data!H56-Data!H55*Data!Q56/Data!Q55)/100</f>
        <v>1.4779020272838412E-2</v>
      </c>
      <c r="D56" s="10">
        <f>(Data!I56-Data!I55)/100</f>
        <v>-4.6307862562117563E-3</v>
      </c>
      <c r="E56" s="10">
        <f>Data!P56/Data!C56-Data!P55/Data!C55</f>
        <v>-1.5269259575296304E-3</v>
      </c>
      <c r="F56" s="10">
        <f>Data!P55/Data!C55-Data!P55/Data!C56</f>
        <v>4.3424100598599344E-3</v>
      </c>
      <c r="G56" s="10">
        <f>Data!F56/100</f>
        <v>1.4000000000000002E-2</v>
      </c>
      <c r="H56" s="10">
        <f>Data!L56/100</f>
        <v>2.6340686667109818E-3</v>
      </c>
      <c r="I56" s="10">
        <f>Data!M56/100</f>
        <v>-3.2459193687713103E-3</v>
      </c>
      <c r="J56" s="10">
        <f>Data!N56/100</f>
        <v>0</v>
      </c>
      <c r="K56" s="10">
        <f>Data!R56/Data!R55</f>
        <v>1.0459727486620582</v>
      </c>
      <c r="L56" s="10">
        <f>Data!S56/Data!S55</f>
        <v>0.99083328676278026</v>
      </c>
      <c r="M56" s="10">
        <f>Data!T56/Data!T55</f>
        <v>1.0183084866585654</v>
      </c>
    </row>
    <row r="57" spans="1:13" x14ac:dyDescent="0.3">
      <c r="A57">
        <v>2015</v>
      </c>
      <c r="B57" s="10">
        <f>(Data!J57-Data!J56)/100</f>
        <v>0</v>
      </c>
      <c r="C57" s="10">
        <f>(Data!H57-Data!H56*Data!Q57/Data!Q56)/100</f>
        <v>1.53200262971089E-2</v>
      </c>
      <c r="D57" s="10">
        <f>(Data!I57-Data!I56)/100</f>
        <v>3.3888385129131941E-2</v>
      </c>
      <c r="E57" s="10"/>
      <c r="F57" s="10"/>
      <c r="G57" s="10">
        <f>Data!F57/100</f>
        <v>1.7999999999999999E-2</v>
      </c>
      <c r="H57" s="10">
        <f>Data!L57/100</f>
        <v>1.3381895445665449E-2</v>
      </c>
      <c r="I57" s="10">
        <f>Data!M57/100</f>
        <v>-3.0197793783352605E-3</v>
      </c>
      <c r="J57" s="10">
        <f>Data!N57/100</f>
        <v>0</v>
      </c>
      <c r="K57" s="10">
        <f>Data!R57/Data!R56</f>
        <v>1.0427575364751205</v>
      </c>
      <c r="L57" s="10">
        <f>Data!S57/Data!S56</f>
        <v>0.89988442804387259</v>
      </c>
      <c r="M57" s="10">
        <f>Data!T57/Data!T56</f>
        <v>1.0231771951917159</v>
      </c>
    </row>
    <row r="58" spans="1:13" x14ac:dyDescent="0.3">
      <c r="A58">
        <v>2016</v>
      </c>
      <c r="B58" s="10">
        <f>(Data!J58-Data!J57)/100</f>
        <v>0</v>
      </c>
      <c r="C58" s="10">
        <f>(Data!H58-Data!H57*Data!Q58/Data!Q57)/100</f>
        <v>1.8807138863461626E-2</v>
      </c>
      <c r="D58" s="10">
        <f>(Data!I58-Data!I57)/100</f>
        <v>5.1568551639300429E-2</v>
      </c>
      <c r="E58" s="10"/>
      <c r="F58" s="10"/>
      <c r="G58" s="10">
        <f>Data!F58/100</f>
        <v>2.1999999999999999E-2</v>
      </c>
      <c r="H58" s="10">
        <f>Data!L58/100</f>
        <v>6.3038957599732279E-3</v>
      </c>
      <c r="I58" s="10">
        <f>Data!M58/100</f>
        <v>-5.9746883899118206E-4</v>
      </c>
      <c r="J58" s="10">
        <f>Data!N58/100</f>
        <v>0</v>
      </c>
      <c r="K58" s="10">
        <f>Data!R58/Data!R57</f>
        <v>1.0378686655898484</v>
      </c>
      <c r="L58" s="10">
        <f>Data!S58/Data!S57</f>
        <v>0.97399342757752583</v>
      </c>
      <c r="M58" s="10">
        <f>Data!T58/Data!T57</f>
        <v>1.0114312792146505</v>
      </c>
    </row>
    <row r="59" spans="1:13" x14ac:dyDescent="0.3">
      <c r="A59">
        <v>2017</v>
      </c>
      <c r="B59" s="10">
        <f>(Data!J59-Data!J58)/100</f>
        <v>0</v>
      </c>
      <c r="C59" s="10">
        <f>(Data!H59-Data!H58*Data!Q59/Data!Q58)/100</f>
        <v>3.6986394040666684E-2</v>
      </c>
      <c r="D59" s="10">
        <f>(Data!I59-Data!I58)/100</f>
        <v>2.9225909674249807E-2</v>
      </c>
      <c r="E59" s="10"/>
      <c r="F59" s="10"/>
      <c r="G59" s="10">
        <f>Data!F59/100</f>
        <v>0.02</v>
      </c>
      <c r="H59" s="10">
        <f>Data!L59/100</f>
        <v>-2.5144271660151158E-3</v>
      </c>
      <c r="I59" s="10">
        <f>Data!M59/100</f>
        <v>6.681854025872435E-5</v>
      </c>
      <c r="J59" s="10">
        <f>Data!N59/100</f>
        <v>0</v>
      </c>
      <c r="K59" s="10">
        <f>Data!R59/Data!R58</f>
        <v>1.0218256153812315</v>
      </c>
      <c r="L59" s="10">
        <f>Data!S59/Data!S58</f>
        <v>1.0372729905775533</v>
      </c>
      <c r="M59" s="10">
        <f>Data!T59/Data!T58</f>
        <v>1.0166493687935214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68E0-EAC0-4CCD-9191-099B5784D55E}">
  <dimension ref="A1:E15"/>
  <sheetViews>
    <sheetView tabSelected="1" workbookViewId="0">
      <selection activeCell="A19" sqref="A19"/>
    </sheetView>
  </sheetViews>
  <sheetFormatPr defaultRowHeight="14.4" x14ac:dyDescent="0.3"/>
  <cols>
    <col min="1" max="1" width="32.33203125" bestFit="1" customWidth="1"/>
  </cols>
  <sheetData>
    <row r="1" spans="1:5" x14ac:dyDescent="0.3">
      <c r="A1" s="6" t="s">
        <v>36</v>
      </c>
      <c r="B1" s="6" t="s">
        <v>15</v>
      </c>
      <c r="C1" s="6" t="s">
        <v>16</v>
      </c>
      <c r="D1" s="6" t="s">
        <v>17</v>
      </c>
      <c r="E1" s="6" t="s">
        <v>18</v>
      </c>
    </row>
    <row r="2" spans="1:5" x14ac:dyDescent="0.3">
      <c r="A2" s="5" t="s">
        <v>19</v>
      </c>
      <c r="B2" s="5"/>
      <c r="C2" s="5"/>
      <c r="D2" s="5"/>
      <c r="E2" s="5"/>
    </row>
    <row r="3" spans="1:5" x14ac:dyDescent="0.3">
      <c r="A3" s="5" t="s">
        <v>20</v>
      </c>
      <c r="B3" s="8">
        <f>AVERAGE(Calculations!C2:C15)</f>
        <v>6.3471559877700404E-3</v>
      </c>
      <c r="C3" s="8">
        <f>AVERAGE(Calculations!C16:C23)</f>
        <v>3.284790640892155E-3</v>
      </c>
      <c r="D3" s="8">
        <f>AVERAGE(Calculations!C24:C32)</f>
        <v>-9.8679821643292923E-3</v>
      </c>
      <c r="E3" s="8">
        <f>AVERAGE(Calculations!C33:C58)</f>
        <v>-2.6684590447682588E-4</v>
      </c>
    </row>
    <row r="4" spans="1:5" x14ac:dyDescent="0.3">
      <c r="A4" s="5" t="s">
        <v>21</v>
      </c>
      <c r="B4" s="8">
        <f>AVERAGE(Calculations!D2:D15)</f>
        <v>2.2891291211066403E-3</v>
      </c>
      <c r="C4" s="8">
        <f>AVERAGE(Calculations!D16:D23)</f>
        <v>-2.0775237496844594E-3</v>
      </c>
      <c r="D4" s="8">
        <f>AVERAGE(Calculations!D24:D32)</f>
        <v>1.6483615021413076E-3</v>
      </c>
      <c r="E4" s="8">
        <f>AVERAGE(Calculations!D33:D58)</f>
        <v>5.9918377088971613E-3</v>
      </c>
    </row>
    <row r="5" spans="1:5" x14ac:dyDescent="0.3">
      <c r="A5" s="5" t="s">
        <v>22</v>
      </c>
      <c r="B5" s="8">
        <f>AVERAGE(Calculations!B2:B15)</f>
        <v>-2.5858666104708033E-3</v>
      </c>
      <c r="C5" s="8">
        <f>AVERAGE(Calculations!B16:B23)</f>
        <v>3.647811007241375E-3</v>
      </c>
      <c r="D5" s="8">
        <f>AVERAGE(Calculations!B24:B32)</f>
        <v>1.6460504312431689E-2</v>
      </c>
      <c r="E5" s="8">
        <f>AVERAGE(Calculations!B33:B58)</f>
        <v>-6.9361103044639806E-3</v>
      </c>
    </row>
    <row r="6" spans="1:5" x14ac:dyDescent="0.3">
      <c r="A6" s="5" t="s">
        <v>23</v>
      </c>
      <c r="B6" s="8">
        <f>AVERAGE(Calculations!F2:F15)+AVERAGE(Calculations!E2:E15)</f>
        <v>4.4306843040213886E-2</v>
      </c>
      <c r="C6" s="8">
        <f>AVERAGE(Calculations!F16:F23)+AVERAGE(Calculations!E16:E23)</f>
        <v>4.5283360488391121E-2</v>
      </c>
      <c r="D6" s="8">
        <f>AVERAGE(Calculations!F24:F32)+AVERAGE(Calculations!E24:E32)</f>
        <v>4.9359427850985908E-3</v>
      </c>
      <c r="E6" s="8">
        <f>AVERAGE(Calculations!F33:F58)+AVERAGE(Calculations!E33:E58)</f>
        <v>5.2395436219941144E-3</v>
      </c>
    </row>
    <row r="7" spans="1:5" x14ac:dyDescent="0.3">
      <c r="A7" s="5" t="s">
        <v>24</v>
      </c>
      <c r="B7" s="9">
        <f>SUM(B3:B6)</f>
        <v>5.035726153861976E-2</v>
      </c>
      <c r="C7" s="9">
        <f>SUM(C3:C6)</f>
        <v>5.0138438386840192E-2</v>
      </c>
      <c r="D7" s="9">
        <f>SUM(D3:D6)</f>
        <v>1.3176826435342294E-2</v>
      </c>
      <c r="E7" s="9">
        <f>SUM(E3:E6)</f>
        <v>4.0284251219504692E-3</v>
      </c>
    </row>
    <row r="8" spans="1:5" x14ac:dyDescent="0.3">
      <c r="A8" s="5" t="s">
        <v>25</v>
      </c>
      <c r="B8" s="7"/>
      <c r="C8" s="7"/>
      <c r="D8" s="7"/>
      <c r="E8" s="7"/>
    </row>
    <row r="9" spans="1:5" x14ac:dyDescent="0.3">
      <c r="A9" s="5" t="s">
        <v>26</v>
      </c>
      <c r="B9" s="8">
        <f>AVERAGE(Calculations!H2:H15)</f>
        <v>-9.2501723055268478E-3</v>
      </c>
      <c r="C9" s="8">
        <f>AVERAGE(Calculations!H16:H23)</f>
        <v>7.7632996884407874E-3</v>
      </c>
      <c r="D9" s="8">
        <f>AVERAGE(Calculations!H24:H32)</f>
        <v>6.3363413151526849E-3</v>
      </c>
      <c r="E9" s="8">
        <f>AVERAGE(Calculations!H33:H58)</f>
        <v>3.5020039197613986E-4</v>
      </c>
    </row>
    <row r="10" spans="1:5" x14ac:dyDescent="0.3">
      <c r="A10" s="5" t="s">
        <v>27</v>
      </c>
      <c r="B10" s="8">
        <f>AVERAGE(Calculations!I2:I15)</f>
        <v>-8.921823900823014E-3</v>
      </c>
      <c r="C10" s="8">
        <f>AVERAGE(Calculations!I16:I23)</f>
        <v>-1.3497123677955724E-2</v>
      </c>
      <c r="D10" s="8">
        <f>AVERAGE(Calculations!I24:I32)</f>
        <v>-2.4874349717502794E-2</v>
      </c>
      <c r="E10" s="8">
        <f>AVERAGE(Calculations!I33:I58)</f>
        <v>-1.0975493507918864E-3</v>
      </c>
    </row>
    <row r="11" spans="1:5" x14ac:dyDescent="0.3">
      <c r="A11" s="5" t="s">
        <v>28</v>
      </c>
      <c r="B11" s="8">
        <f>AVERAGE(Calculations!J2:J15)</f>
        <v>-2.4661600089896851E-3</v>
      </c>
      <c r="C11" s="8">
        <f>AVERAGE(Calculations!J16:J23)</f>
        <v>-5.3429547303130293E-3</v>
      </c>
      <c r="D11" s="8">
        <f>AVERAGE(Calculations!J24:J32)</f>
        <v>2.6450224760974556E-3</v>
      </c>
      <c r="E11" s="8">
        <f>AVERAGE(Calculations!J33:J58)</f>
        <v>7.7627970535402524E-4</v>
      </c>
    </row>
    <row r="12" spans="1:5" x14ac:dyDescent="0.3">
      <c r="A12" s="5" t="s">
        <v>29</v>
      </c>
      <c r="B12" s="8">
        <f>AVERAGE(Calculations!G2:G15)</f>
        <v>3.4399421189976E-2</v>
      </c>
      <c r="C12" s="8">
        <f>AVERAGE(Calculations!G16:G23)</f>
        <v>-5.8239073537586609E-3</v>
      </c>
      <c r="D12" s="8">
        <f>AVERAGE(Calculations!G24:G32)</f>
        <v>-1.2953300484042023E-2</v>
      </c>
      <c r="E12" s="8">
        <f>AVERAGE(Calculations!G33:G58)</f>
        <v>-2.0934123477928154E-2</v>
      </c>
    </row>
    <row r="13" spans="1:5" x14ac:dyDescent="0.3">
      <c r="A13" s="5" t="s">
        <v>30</v>
      </c>
      <c r="B13" s="9">
        <f>SUM(B9:B12)</f>
        <v>1.376126497463645E-2</v>
      </c>
      <c r="C13" s="9">
        <f>SUM(C9:C12)</f>
        <v>-1.6900686073586628E-2</v>
      </c>
      <c r="D13" s="9">
        <f>SUM(D9:D12)</f>
        <v>-2.8846286410294675E-2</v>
      </c>
      <c r="E13" s="9">
        <f>SUM(E9:E12)</f>
        <v>-2.0905192731389875E-2</v>
      </c>
    </row>
    <row r="14" spans="1:5" x14ac:dyDescent="0.3">
      <c r="A14" s="5" t="s">
        <v>31</v>
      </c>
      <c r="B14" s="9">
        <f>B7-B13</f>
        <v>3.659599656398331E-2</v>
      </c>
      <c r="C14" s="9">
        <f>C7-C13</f>
        <v>6.7039124460426813E-2</v>
      </c>
      <c r="D14" s="9">
        <f>D7-D13</f>
        <v>4.2023112845636972E-2</v>
      </c>
      <c r="E14" s="9">
        <f>E7-E13</f>
        <v>2.4933617853340345E-2</v>
      </c>
    </row>
    <row r="15" spans="1:5" x14ac:dyDescent="0.3">
      <c r="A15" s="5" t="s">
        <v>24</v>
      </c>
      <c r="B15" s="9">
        <f>B7</f>
        <v>5.035726153861976E-2</v>
      </c>
      <c r="C15" s="9">
        <f>C7</f>
        <v>5.0138438386840192E-2</v>
      </c>
      <c r="D15" s="9">
        <f>D7</f>
        <v>1.3176826435342294E-2</v>
      </c>
      <c r="E15" s="9">
        <f>E7</f>
        <v>4.0284251219504692E-3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Calculations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16125</cp:lastModifiedBy>
  <dcterms:created xsi:type="dcterms:W3CDTF">2019-02-24T18:38:28Z</dcterms:created>
  <dcterms:modified xsi:type="dcterms:W3CDTF">2022-02-18T17:41:11Z</dcterms:modified>
</cp:coreProperties>
</file>